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2.2020_K1_OBH byty\"/>
    </mc:Choice>
  </mc:AlternateContent>
  <bookViews>
    <workbookView xWindow="0" yWindow="0" windowWidth="28125" windowHeight="11190" activeTab="1"/>
  </bookViews>
  <sheets>
    <sheet name="Rekapitulace stavby" sheetId="1" r:id="rId1"/>
    <sheet name="5 - Bytová jednotka č.5" sheetId="2" r:id="rId2"/>
    <sheet name="Pokyny pro vyplnění" sheetId="3" r:id="rId3"/>
  </sheets>
  <definedNames>
    <definedName name="_xlnm._FilterDatabase" localSheetId="1" hidden="1">'5 - Bytová jednotka č.5'!$C$99:$K$395</definedName>
    <definedName name="_xlnm.Print_Titles" localSheetId="1">'5 - Bytová jednotka č.5'!$99:$99</definedName>
    <definedName name="_xlnm.Print_Titles" localSheetId="0">'Rekapitulace stavby'!$49:$49</definedName>
    <definedName name="_xlnm.Print_Area" localSheetId="1">'5 - Bytová jednotka č.5'!$C$4:$J$36,'5 - Bytová jednotka č.5'!$C$42:$J$81,'5 - Bytová jednotka č.5'!$C$87:$K$395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5" i="2"/>
  <c r="BH395" i="2"/>
  <c r="BG395" i="2"/>
  <c r="BE395" i="2"/>
  <c r="T395" i="2"/>
  <c r="T394" i="2"/>
  <c r="R395" i="2"/>
  <c r="R394" i="2" s="1"/>
  <c r="P395" i="2"/>
  <c r="P394" i="2" s="1"/>
  <c r="BK395" i="2"/>
  <c r="BK394" i="2" s="1"/>
  <c r="J394" i="2" s="1"/>
  <c r="J80" i="2" s="1"/>
  <c r="J395" i="2"/>
  <c r="BF395" i="2" s="1"/>
  <c r="BI393" i="2"/>
  <c r="BH393" i="2"/>
  <c r="BG393" i="2"/>
  <c r="BE393" i="2"/>
  <c r="T393" i="2"/>
  <c r="T392" i="2" s="1"/>
  <c r="R393" i="2"/>
  <c r="R392" i="2"/>
  <c r="R391" i="2" s="1"/>
  <c r="P393" i="2"/>
  <c r="P392" i="2" s="1"/>
  <c r="BK393" i="2"/>
  <c r="BK392" i="2" s="1"/>
  <c r="J392" i="2" s="1"/>
  <c r="J79" i="2" s="1"/>
  <c r="J393" i="2"/>
  <c r="BF393" i="2" s="1"/>
  <c r="BI388" i="2"/>
  <c r="BH388" i="2"/>
  <c r="BG388" i="2"/>
  <c r="BE388" i="2"/>
  <c r="T388" i="2"/>
  <c r="R388" i="2"/>
  <c r="P388" i="2"/>
  <c r="BK388" i="2"/>
  <c r="J388" i="2"/>
  <c r="BF388" i="2" s="1"/>
  <c r="BI382" i="2"/>
  <c r="BH382" i="2"/>
  <c r="BG382" i="2"/>
  <c r="BE382" i="2"/>
  <c r="T382" i="2"/>
  <c r="R382" i="2"/>
  <c r="P382" i="2"/>
  <c r="BK382" i="2"/>
  <c r="J382" i="2"/>
  <c r="BF382" i="2" s="1"/>
  <c r="BI367" i="2"/>
  <c r="BH367" i="2"/>
  <c r="BG367" i="2"/>
  <c r="BE367" i="2"/>
  <c r="T367" i="2"/>
  <c r="R367" i="2"/>
  <c r="P367" i="2"/>
  <c r="P366" i="2" s="1"/>
  <c r="BK367" i="2"/>
  <c r="J367" i="2"/>
  <c r="BF367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R364" i="2"/>
  <c r="P364" i="2"/>
  <c r="BK364" i="2"/>
  <c r="J364" i="2"/>
  <c r="BF364" i="2" s="1"/>
  <c r="BI356" i="2"/>
  <c r="BH356" i="2"/>
  <c r="BG356" i="2"/>
  <c r="BE356" i="2"/>
  <c r="T356" i="2"/>
  <c r="R356" i="2"/>
  <c r="P356" i="2"/>
  <c r="BK356" i="2"/>
  <c r="J356" i="2"/>
  <c r="BF356" i="2" s="1"/>
  <c r="BI348" i="2"/>
  <c r="BH348" i="2"/>
  <c r="BG348" i="2"/>
  <c r="BE348" i="2"/>
  <c r="T348" i="2"/>
  <c r="R348" i="2"/>
  <c r="P348" i="2"/>
  <c r="BK348" i="2"/>
  <c r="BK347" i="2"/>
  <c r="J347" i="2" s="1"/>
  <c r="J76" i="2" s="1"/>
  <c r="J348" i="2"/>
  <c r="BF348" i="2" s="1"/>
  <c r="BI346" i="2"/>
  <c r="BH346" i="2"/>
  <c r="BG346" i="2"/>
  <c r="BE346" i="2"/>
  <c r="T346" i="2"/>
  <c r="R346" i="2"/>
  <c r="P346" i="2"/>
  <c r="BK346" i="2"/>
  <c r="J346" i="2"/>
  <c r="BF346" i="2"/>
  <c r="BI343" i="2"/>
  <c r="BH343" i="2"/>
  <c r="BG343" i="2"/>
  <c r="BE343" i="2"/>
  <c r="T343" i="2"/>
  <c r="R343" i="2"/>
  <c r="P343" i="2"/>
  <c r="BK343" i="2"/>
  <c r="BK341" i="2" s="1"/>
  <c r="J341" i="2" s="1"/>
  <c r="J75" i="2" s="1"/>
  <c r="J343" i="2"/>
  <c r="BF343" i="2" s="1"/>
  <c r="BI342" i="2"/>
  <c r="BH342" i="2"/>
  <c r="BG342" i="2"/>
  <c r="BE342" i="2"/>
  <c r="T342" i="2"/>
  <c r="R342" i="2"/>
  <c r="R341" i="2" s="1"/>
  <c r="P342" i="2"/>
  <c r="BK342" i="2"/>
  <c r="J342" i="2"/>
  <c r="BF342" i="2" s="1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R331" i="2"/>
  <c r="P331" i="2"/>
  <c r="BK331" i="2"/>
  <c r="J331" i="2"/>
  <c r="BF331" i="2" s="1"/>
  <c r="BI329" i="2"/>
  <c r="BH329" i="2"/>
  <c r="BG329" i="2"/>
  <c r="BE329" i="2"/>
  <c r="T329" i="2"/>
  <c r="R329" i="2"/>
  <c r="P329" i="2"/>
  <c r="BK329" i="2"/>
  <c r="J329" i="2"/>
  <c r="BF329" i="2" s="1"/>
  <c r="BI326" i="2"/>
  <c r="BH326" i="2"/>
  <c r="BG326" i="2"/>
  <c r="BE326" i="2"/>
  <c r="T326" i="2"/>
  <c r="R326" i="2"/>
  <c r="P326" i="2"/>
  <c r="P325" i="2" s="1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/>
  <c r="BI321" i="2"/>
  <c r="BH321" i="2"/>
  <c r="BG321" i="2"/>
  <c r="BE321" i="2"/>
  <c r="T321" i="2"/>
  <c r="R321" i="2"/>
  <c r="P321" i="2"/>
  <c r="BK321" i="2"/>
  <c r="J321" i="2"/>
  <c r="BF321" i="2" s="1"/>
  <c r="BI319" i="2"/>
  <c r="BH319" i="2"/>
  <c r="BG319" i="2"/>
  <c r="BE319" i="2"/>
  <c r="T319" i="2"/>
  <c r="R319" i="2"/>
  <c r="P319" i="2"/>
  <c r="BK319" i="2"/>
  <c r="J319" i="2"/>
  <c r="BF319" i="2" s="1"/>
  <c r="BI315" i="2"/>
  <c r="BH315" i="2"/>
  <c r="BG315" i="2"/>
  <c r="BE315" i="2"/>
  <c r="T315" i="2"/>
  <c r="R315" i="2"/>
  <c r="P315" i="2"/>
  <c r="P314" i="2" s="1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5" i="2"/>
  <c r="BH305" i="2"/>
  <c r="BG305" i="2"/>
  <c r="BE305" i="2"/>
  <c r="T305" i="2"/>
  <c r="R305" i="2"/>
  <c r="P305" i="2"/>
  <c r="P304" i="2" s="1"/>
  <c r="BK305" i="2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6" i="2"/>
  <c r="BH286" i="2"/>
  <c r="BG286" i="2"/>
  <c r="BE286" i="2"/>
  <c r="T286" i="2"/>
  <c r="R286" i="2"/>
  <c r="P286" i="2"/>
  <c r="BK286" i="2"/>
  <c r="J286" i="2"/>
  <c r="BF286" i="2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/>
  <c r="BI273" i="2"/>
  <c r="BH273" i="2"/>
  <c r="BG273" i="2"/>
  <c r="BE273" i="2"/>
  <c r="T273" i="2"/>
  <c r="R273" i="2"/>
  <c r="P273" i="2"/>
  <c r="BK273" i="2"/>
  <c r="J273" i="2"/>
  <c r="BF273" i="2" s="1"/>
  <c r="BI267" i="2"/>
  <c r="BH267" i="2"/>
  <c r="BG267" i="2"/>
  <c r="BE267" i="2"/>
  <c r="T267" i="2"/>
  <c r="R267" i="2"/>
  <c r="P267" i="2"/>
  <c r="P266" i="2" s="1"/>
  <c r="BK267" i="2"/>
  <c r="J267" i="2"/>
  <c r="BF267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P238" i="2" s="1"/>
  <c r="BK239" i="2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R191" i="2" s="1"/>
  <c r="P192" i="2"/>
  <c r="BK192" i="2"/>
  <c r="BK191" i="2" s="1"/>
  <c r="J191" i="2" s="1"/>
  <c r="J64" i="2" s="1"/>
  <c r="J192" i="2"/>
  <c r="BF192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1" i="2"/>
  <c r="BH181" i="2"/>
  <c r="BG181" i="2"/>
  <c r="BE181" i="2"/>
  <c r="T181" i="2"/>
  <c r="R181" i="2"/>
  <c r="P181" i="2"/>
  <c r="BK181" i="2"/>
  <c r="J181" i="2"/>
  <c r="BF181" i="2" s="1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 s="1"/>
  <c r="BI169" i="2"/>
  <c r="BH169" i="2"/>
  <c r="BG169" i="2"/>
  <c r="BE169" i="2"/>
  <c r="T169" i="2"/>
  <c r="R169" i="2"/>
  <c r="P169" i="2"/>
  <c r="P168" i="2" s="1"/>
  <c r="BK169" i="2"/>
  <c r="J169" i="2"/>
  <c r="BF169" i="2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T163" i="2"/>
  <c r="R164" i="2"/>
  <c r="P164" i="2"/>
  <c r="BK164" i="2"/>
  <c r="J164" i="2"/>
  <c r="BF164" i="2" s="1"/>
  <c r="BI162" i="2"/>
  <c r="BH162" i="2"/>
  <c r="BG162" i="2"/>
  <c r="BE162" i="2"/>
  <c r="T162" i="2"/>
  <c r="R162" i="2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P155" i="2" s="1"/>
  <c r="BK156" i="2"/>
  <c r="J156" i="2"/>
  <c r="BF156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 s="1"/>
  <c r="BI145" i="2"/>
  <c r="BH145" i="2"/>
  <c r="BG145" i="2"/>
  <c r="BE145" i="2"/>
  <c r="T145" i="2"/>
  <c r="R145" i="2"/>
  <c r="P145" i="2"/>
  <c r="BK145" i="2"/>
  <c r="J145" i="2"/>
  <c r="BF145" i="2" s="1"/>
  <c r="BI141" i="2"/>
  <c r="BH141" i="2"/>
  <c r="BG141" i="2"/>
  <c r="BE141" i="2"/>
  <c r="T141" i="2"/>
  <c r="R141" i="2"/>
  <c r="P141" i="2"/>
  <c r="BK141" i="2"/>
  <c r="J141" i="2"/>
  <c r="BF141" i="2" s="1"/>
  <c r="BI135" i="2"/>
  <c r="BH135" i="2"/>
  <c r="BG135" i="2"/>
  <c r="BE135" i="2"/>
  <c r="T135" i="2"/>
  <c r="T134" i="2"/>
  <c r="R135" i="2"/>
  <c r="P135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 s="1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BH103" i="2"/>
  <c r="BG103" i="2"/>
  <c r="BE103" i="2"/>
  <c r="T103" i="2"/>
  <c r="R103" i="2"/>
  <c r="P103" i="2"/>
  <c r="BK103" i="2"/>
  <c r="J103" i="2"/>
  <c r="BF103" i="2"/>
  <c r="J96" i="2"/>
  <c r="F94" i="2"/>
  <c r="E92" i="2"/>
  <c r="J51" i="2"/>
  <c r="F49" i="2"/>
  <c r="E47" i="2"/>
  <c r="J18" i="2"/>
  <c r="E18" i="2"/>
  <c r="F97" i="2" s="1"/>
  <c r="J17" i="2"/>
  <c r="J15" i="2"/>
  <c r="E15" i="2"/>
  <c r="F51" i="2" s="1"/>
  <c r="J14" i="2"/>
  <c r="J12" i="2"/>
  <c r="J49" i="2" s="1"/>
  <c r="E7" i="2"/>
  <c r="E90" i="2" s="1"/>
  <c r="AS51" i="1"/>
  <c r="L47" i="1"/>
  <c r="AM46" i="1"/>
  <c r="L46" i="1"/>
  <c r="AM44" i="1"/>
  <c r="L44" i="1"/>
  <c r="L42" i="1"/>
  <c r="L41" i="1"/>
  <c r="P102" i="2" l="1"/>
  <c r="F32" i="2"/>
  <c r="BB52" i="1" s="1"/>
  <c r="BB51" i="1" s="1"/>
  <c r="W28" i="1" s="1"/>
  <c r="T155" i="2"/>
  <c r="R168" i="2"/>
  <c r="T191" i="2"/>
  <c r="T304" i="2"/>
  <c r="T314" i="2"/>
  <c r="T325" i="2"/>
  <c r="E45" i="2"/>
  <c r="F96" i="2"/>
  <c r="R102" i="2"/>
  <c r="P134" i="2"/>
  <c r="P163" i="2"/>
  <c r="T234" i="2"/>
  <c r="R285" i="2"/>
  <c r="T102" i="2"/>
  <c r="T101" i="2" s="1"/>
  <c r="R134" i="2"/>
  <c r="T168" i="2"/>
  <c r="R347" i="2"/>
  <c r="P391" i="2"/>
  <c r="BK134" i="2"/>
  <c r="J134" i="2" s="1"/>
  <c r="J59" i="2" s="1"/>
  <c r="BK285" i="2"/>
  <c r="J285" i="2" s="1"/>
  <c r="J71" i="2" s="1"/>
  <c r="F30" i="2"/>
  <c r="AZ52" i="1" s="1"/>
  <c r="AZ51" i="1" s="1"/>
  <c r="W26" i="1" s="1"/>
  <c r="T214" i="2"/>
  <c r="R234" i="2"/>
  <c r="P285" i="2"/>
  <c r="F52" i="2"/>
  <c r="BK102" i="2"/>
  <c r="J102" i="2" s="1"/>
  <c r="J58" i="2" s="1"/>
  <c r="J30" i="2"/>
  <c r="AV52" i="1" s="1"/>
  <c r="BK163" i="2"/>
  <c r="J163" i="2" s="1"/>
  <c r="J61" i="2" s="1"/>
  <c r="R163" i="2"/>
  <c r="T202" i="2"/>
  <c r="P234" i="2"/>
  <c r="T347" i="2"/>
  <c r="P347" i="2"/>
  <c r="R366" i="2"/>
  <c r="T391" i="2"/>
  <c r="J94" i="2"/>
  <c r="F34" i="2"/>
  <c r="BD52" i="1" s="1"/>
  <c r="BD51" i="1" s="1"/>
  <c r="W30" i="1" s="1"/>
  <c r="BK155" i="2"/>
  <c r="J155" i="2" s="1"/>
  <c r="J60" i="2" s="1"/>
  <c r="R155" i="2"/>
  <c r="BK168" i="2"/>
  <c r="J168" i="2" s="1"/>
  <c r="J63" i="2" s="1"/>
  <c r="P191" i="2"/>
  <c r="P202" i="2"/>
  <c r="R214" i="2"/>
  <c r="P214" i="2"/>
  <c r="BK234" i="2"/>
  <c r="J234" i="2" s="1"/>
  <c r="J67" i="2" s="1"/>
  <c r="T238" i="2"/>
  <c r="P258" i="2"/>
  <c r="T258" i="2"/>
  <c r="T266" i="2"/>
  <c r="BK304" i="2"/>
  <c r="J304" i="2" s="1"/>
  <c r="J72" i="2" s="1"/>
  <c r="R304" i="2"/>
  <c r="BK314" i="2"/>
  <c r="J314" i="2" s="1"/>
  <c r="J73" i="2" s="1"/>
  <c r="R314" i="2"/>
  <c r="BK325" i="2"/>
  <c r="J325" i="2" s="1"/>
  <c r="J74" i="2" s="1"/>
  <c r="R325" i="2"/>
  <c r="T341" i="2"/>
  <c r="P341" i="2"/>
  <c r="T366" i="2"/>
  <c r="F33" i="2"/>
  <c r="BC52" i="1" s="1"/>
  <c r="BC51" i="1" s="1"/>
  <c r="AY51" i="1" s="1"/>
  <c r="W29" i="1"/>
  <c r="J31" i="2"/>
  <c r="AW52" i="1" s="1"/>
  <c r="F31" i="2"/>
  <c r="BA52" i="1" s="1"/>
  <c r="BA51" i="1" s="1"/>
  <c r="R101" i="2"/>
  <c r="AV51" i="1"/>
  <c r="AX51" i="1"/>
  <c r="R202" i="2"/>
  <c r="BK214" i="2"/>
  <c r="J214" i="2" s="1"/>
  <c r="J66" i="2" s="1"/>
  <c r="R258" i="2"/>
  <c r="BK391" i="2"/>
  <c r="J391" i="2" s="1"/>
  <c r="J78" i="2" s="1"/>
  <c r="BK202" i="2"/>
  <c r="J202" i="2" s="1"/>
  <c r="J65" i="2" s="1"/>
  <c r="R238" i="2"/>
  <c r="BK258" i="2"/>
  <c r="J258" i="2" s="1"/>
  <c r="J69" i="2" s="1"/>
  <c r="R266" i="2"/>
  <c r="BK238" i="2"/>
  <c r="J238" i="2" s="1"/>
  <c r="J68" i="2" s="1"/>
  <c r="BK266" i="2"/>
  <c r="J266" i="2" s="1"/>
  <c r="J70" i="2" s="1"/>
  <c r="T285" i="2"/>
  <c r="BK366" i="2"/>
  <c r="J366" i="2" s="1"/>
  <c r="J77" i="2" s="1"/>
  <c r="P101" i="2" l="1"/>
  <c r="BK101" i="2"/>
  <c r="J101" i="2" s="1"/>
  <c r="J57" i="2" s="1"/>
  <c r="R167" i="2"/>
  <c r="AT52" i="1"/>
  <c r="P167" i="2"/>
  <c r="P100" i="2" s="1"/>
  <c r="AU52" i="1" s="1"/>
  <c r="AU51" i="1" s="1"/>
  <c r="T167" i="2"/>
  <c r="T100" i="2" s="1"/>
  <c r="AK26" i="1"/>
  <c r="R100" i="2"/>
  <c r="BK167" i="2"/>
  <c r="J167" i="2" s="1"/>
  <c r="J62" i="2" s="1"/>
  <c r="AW51" i="1"/>
  <c r="AK27" i="1" s="1"/>
  <c r="W27" i="1"/>
  <c r="BK100" i="2" l="1"/>
  <c r="J100" i="2" s="1"/>
  <c r="AT51" i="1"/>
  <c r="J56" i="2" l="1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<sst xmlns="http://schemas.openxmlformats.org/spreadsheetml/2006/main" count="4273" uniqueCount="1039">
  <si>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</si>
  <si>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</si>
  <si>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</si>
  <si>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</si>
  <si>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</si>
  <si>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</si>
  <si>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</si>
  <si>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</si>
  <si>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</si>
  <si>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</si>
  <si>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</si>
  <si>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</si>
  <si>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</si>
  <si>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</si>
  <si>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</si>
  <si>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</si>
  <si>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</si>
  <si>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</si>
  <si>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</si>
  <si>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</si>
  <si>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</si>
  <si>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</si>
  <si>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</si>
  <si>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</si>
  <si>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</si>
  <si>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</si>
  <si>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</si>
  <si>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</si>
  <si>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</si>
  <si>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</si>
  <si>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</si>
  <si>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</si>
  <si>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</si>
  <si>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</si>
  <si>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</si>
  <si>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</si>
  <si>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</si>
  <si>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</si>
  <si>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</si>
  <si>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</si>
  <si>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</si>
  <si>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</si>
  <si>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</si>
  <si>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</si>
  <si>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</si>
  <si>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</si>
  <si>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</si>
  <si>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</si>
  <si>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</si>
  <si>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</si>
  <si>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</si>
  <si>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</si>
  <si>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</si>
  <si>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</si>
  <si>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</si>
  <si>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</si>
  <si>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</si>
  <si>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</si>
  <si>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</si>
  <si>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</si>
  <si>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</si>
  <si>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</si>
  <si>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</si>
  <si>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</si>
  <si>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</si>
  <si>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</si>
  <si>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</si>
  <si>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</si>
  <si>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</si>
  <si>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</si>
  <si>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</si>
  <si>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</si>
  <si>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</si>
  <si>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</si>
  <si>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</si>
  <si>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</si>
  <si>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</t>
  </si>
  <si>
    <t>STA</t>
  </si>
  <si>
    <t>1</t>
  </si>
  <si>
    <t>{7a273748-1351-411e-bb4a-d5beeb11af8e}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</si>
  <si>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</si>
  <si>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</si>
  <si>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</si>
  <si>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</si>
  <si>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</si>
  <si>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</si>
  <si>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</si>
  <si>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</si>
  <si>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</si>
  <si>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</si>
  <si>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</si>
  <si>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</si>
  <si>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</si>
  <si>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</si>
  <si>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</si>
  <si>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</si>
  <si>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</si>
  <si>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</si>
  <si>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</si>
  <si>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</si>
  <si>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</si>
  <si>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</si>
  <si>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</si>
  <si>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</si>
  <si>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</si>
  <si>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</si>
  <si>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</si>
  <si>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</si>
  <si>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</si>
  <si>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</si>
  <si>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</si>
  <si>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</si>
  <si>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</si>
  <si>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</si>
  <si>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</si>
  <si>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</si>
  <si>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</si>
  <si>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</si>
  <si>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</si>
  <si>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</si>
  <si>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</si>
  <si>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</si>
  <si>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</si>
  <si>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</si>
  <si>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</si>
  <si>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</si>
  <si>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</si>
  <si>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</si>
  <si>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</si>
  <si>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</si>
  <si>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</si>
  <si>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</si>
  <si>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</si>
  <si>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</si>
  <si>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</si>
  <si>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</si>
  <si>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</si>
  <si>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</si>
  <si>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</si>
  <si>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</si>
  <si>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</si>
  <si>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</si>
  <si>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530865160</t>
  </si>
  <si>
    <t>VV</t>
  </si>
  <si>
    <t>3,25</t>
  </si>
  <si>
    <t>Součet</t>
  </si>
  <si>
    <t>611142001</t>
  </si>
  <si>
    <t>Potažení vnitřních ploch pletivem  v ploše nebo pruzích, na plném podkladu sklovláknitým vtlačením do tmelu stropů</t>
  </si>
  <si>
    <t>324282223</t>
  </si>
  <si>
    <t>3</t>
  </si>
  <si>
    <t>611311131</t>
  </si>
  <si>
    <t>Potažení vnitřních ploch štukem tloušťky do 3 mm vodorovných konstrukcí stropů rovných</t>
  </si>
  <si>
    <t>290043294</t>
  </si>
  <si>
    <t>611321111</t>
  </si>
  <si>
    <t>Omítka vápenocementová vnitřních ploch  nanášená ručně jednovrstvá, tloušťky do 10 mm hrubá zatřená vodorovných konstrukcí stropů rovných</t>
  </si>
  <si>
    <t>2011210454</t>
  </si>
  <si>
    <t>612131121</t>
  </si>
  <si>
    <t>Podkladní a spojovací vrstva vnitřních omítaných ploch  penetrace akrylát-silikonová nanášená ručně stěn</t>
  </si>
  <si>
    <t>1392172552</t>
  </si>
  <si>
    <t>612142001</t>
  </si>
  <si>
    <t>Potažení vnitřních ploch pletivem  v ploše nebo pruzích, na plném podkladu sklovláknitým vtlačením do tmelu stěn</t>
  </si>
  <si>
    <t>-539645972</t>
  </si>
  <si>
    <t>7</t>
  </si>
  <si>
    <t>612311131</t>
  </si>
  <si>
    <t>Potažení vnitřních ploch štukem tloušťky do 3 mm svislých konstrukcí stěn</t>
  </si>
  <si>
    <t>1069203208</t>
  </si>
  <si>
    <t>(2,18+1,105)*0,6</t>
  </si>
  <si>
    <t>(0,6+2,4)*0,5</t>
  </si>
  <si>
    <t>8</t>
  </si>
  <si>
    <t>612321111</t>
  </si>
  <si>
    <t>Omítka vápenocementová vnitřních ploch  nanášená ručně jednovrstvá, tloušťky do 10 mm hrubá zatřená svislých konstrukcí stěn</t>
  </si>
  <si>
    <t>-2040375668</t>
  </si>
  <si>
    <t>(1,835+4,04+1,105+0,6)*2,6</t>
  </si>
  <si>
    <t>9</t>
  </si>
  <si>
    <t>619991001</t>
  </si>
  <si>
    <t>Zakrytí vnitřních ploch před znečištěním  včetně pozdějšího odkrytí podlah fólií přilepenou lepící páskou</t>
  </si>
  <si>
    <t>335687933</t>
  </si>
  <si>
    <t>4,04*2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</si>
  <si>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</si>
  <si>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</si>
  <si>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</si>
  <si>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</si>
  <si>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-898496348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</si>
  <si>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</si>
  <si>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</si>
  <si>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</si>
  <si>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</si>
  <si>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</si>
  <si>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</si>
  <si>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-1946130643</t>
  </si>
  <si>
    <t>12</t>
  </si>
  <si>
    <t>631319197</t>
  </si>
  <si>
    <t>Příplatek k cenám mazanin  za malou plochu do 5 m2 jednotlivě mazanina tl. přes 120 do 240 mm</t>
  </si>
  <si>
    <t>1070249430</t>
  </si>
  <si>
    <t>13</t>
  </si>
  <si>
    <t>631342132</t>
  </si>
  <si>
    <t>Mazanina z betonu lehkého tepelně-izolačního polystyrénového tl. přes 120 do 240 mm, objemové hmotnosti 500 kg/m3</t>
  </si>
  <si>
    <t>-1088352833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</si>
  <si>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</si>
  <si>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</si>
  <si>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</si>
  <si>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</si>
  <si>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</si>
  <si>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240153186</t>
  </si>
  <si>
    <t>642944121</t>
  </si>
  <si>
    <t>Osazení ocelových dveřních zárubní lisovaných nebo z úhelníků dodatečně  s vybetonováním prahu, plochy do 2,5 m2</t>
  </si>
  <si>
    <t>kus</t>
  </si>
  <si>
    <t>-1210978925</t>
  </si>
  <si>
    <t>16</t>
  </si>
  <si>
    <t>M</t>
  </si>
  <si>
    <t>55331521</t>
  </si>
  <si>
    <t>zárubeň ocelová pro sádrokarton 100 700 L/P</t>
  </si>
  <si>
    <t>-579421320</t>
  </si>
  <si>
    <t>Ostatní konstrukce a práce, bourání</t>
  </si>
  <si>
    <t>17</t>
  </si>
  <si>
    <t>784111001</t>
  </si>
  <si>
    <t>Oprášení (ometení) podkladu v místnostech výšky do 3,80 m</t>
  </si>
  <si>
    <t>382511728</t>
  </si>
  <si>
    <t>konstrukce po vybouraném jádru:</t>
  </si>
  <si>
    <t>(4,04+2+2)*2,6</t>
  </si>
  <si>
    <t>strop:</t>
  </si>
  <si>
    <t>18</t>
  </si>
  <si>
    <t>784111011</t>
  </si>
  <si>
    <t>Obroušení podkladu omítky v místnostech výšky do 3,80 m</t>
  </si>
  <si>
    <t>-1330611746</t>
  </si>
  <si>
    <t>lehké obroušení stávajícího panelu - příprava pro novou omítku:</t>
  </si>
  <si>
    <t>19</t>
  </si>
  <si>
    <t>952901111</t>
  </si>
  <si>
    <t>Vyčištění budov nebo objektů před předáním do užívání  budov bytové nebo občanské výstavby, světlé výšky podlaží do 4 m</t>
  </si>
  <si>
    <t>355162099</t>
  </si>
  <si>
    <t>4,04*4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</si>
  <si>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</si>
  <si>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</si>
  <si>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</si>
  <si>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</si>
  <si>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</si>
  <si>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</si>
  <si>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</si>
  <si>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</si>
  <si>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</si>
  <si>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</si>
  <si>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</si>
  <si>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</si>
  <si>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</si>
  <si>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</si>
  <si>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1688602951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</si>
  <si>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</si>
  <si>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</si>
  <si>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</si>
  <si>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779660564</t>
  </si>
  <si>
    <t>3,017*50 'Přepočtené koeficientem množství</t>
  </si>
  <si>
    <t>24</t>
  </si>
  <si>
    <t>997013501</t>
  </si>
  <si>
    <t>Odvoz suti a vybouraných hmot na skládku nebo meziskládku  se složením, na vzdálenost do 1 km</t>
  </si>
  <si>
    <t>-2119968737</t>
  </si>
  <si>
    <t>25</t>
  </si>
  <si>
    <t>997013509</t>
  </si>
  <si>
    <t>Odvoz suti a vybouraných hmot na skládku nebo meziskládku  se složením, na vzdálenost Příplatek k ceně za každý další i započatý 1 km přes 1 km</t>
  </si>
  <si>
    <t>-41546433</t>
  </si>
  <si>
    <t>3,017*9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</si>
  <si>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</si>
  <si>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</si>
  <si>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</si>
  <si>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-775260414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</si>
  <si>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</si>
  <si>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</si>
  <si>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</si>
  <si>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</si>
  <si>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</si>
  <si>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332293610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</si>
  <si>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</si>
  <si>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</si>
  <si>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</si>
  <si>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-1779270019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</si>
  <si>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</si>
  <si>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</si>
  <si>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</si>
  <si>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101735003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</si>
  <si>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</si>
  <si>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</si>
  <si>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</si>
  <si>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</si>
  <si>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</si>
  <si>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</si>
  <si>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</si>
  <si>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277180845</t>
  </si>
  <si>
    <t>31</t>
  </si>
  <si>
    <t>711192201</t>
  </si>
  <si>
    <t>Provedení izolace proti zemní vlhkosti hydroizolační stěrkou na ploše svislé S dvouvrstvá na betonu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</si>
  <si>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</si>
  <si>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</si>
  <si>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</si>
  <si>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</si>
  <si>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</si>
  <si>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</si>
  <si>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</si>
  <si>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</si>
  <si>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</si>
  <si>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</si>
  <si>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33</t>
  </si>
  <si>
    <t>711199095</t>
  </si>
  <si>
    <t>Příplatek k cenám provedení izolace proti zemní vlhkosti za plochu do 10 m2  natěradly za studena nebo za horka</t>
  </si>
  <si>
    <t>1700889665</t>
  </si>
  <si>
    <t>3,25+6,568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</si>
  <si>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</si>
  <si>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</si>
  <si>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</si>
  <si>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</si>
  <si>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166188219</t>
  </si>
  <si>
    <t>1,835+2,18+1,105+0,9+0,5+0,2+0,5+0,7+1,2</t>
  </si>
  <si>
    <t>2*2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</si>
  <si>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</si>
  <si>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</si>
  <si>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</si>
  <si>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</si>
  <si>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1975746015</t>
  </si>
  <si>
    <t>36</t>
  </si>
  <si>
    <t>28355020</t>
  </si>
  <si>
    <t>páska pružná těsnící š 80mm</t>
  </si>
  <si>
    <t>-157998654</t>
  </si>
  <si>
    <t>14,32*1,1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</si>
  <si>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</si>
  <si>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</si>
  <si>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</si>
  <si>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-57580135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</si>
  <si>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</si>
  <si>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</si>
  <si>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</si>
  <si>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927022878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</si>
  <si>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</si>
  <si>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</si>
  <si>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</si>
  <si>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</si>
  <si>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</si>
  <si>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1492014250</t>
  </si>
  <si>
    <t>40</t>
  </si>
  <si>
    <t>721173706</t>
  </si>
  <si>
    <t>Potrubí z plastových trub polyetylenové svařované odpadní (svislé) DN 100</t>
  </si>
  <si>
    <t>-1512259683</t>
  </si>
  <si>
    <t>41</t>
  </si>
  <si>
    <t>721173722</t>
  </si>
  <si>
    <t>Potrubí z plastových trub polyetylenové svařované připojovací DN 40</t>
  </si>
  <si>
    <t>1791667421</t>
  </si>
  <si>
    <t>42</t>
  </si>
  <si>
    <t>721173724</t>
  </si>
  <si>
    <t>Potrubí z plastových trub polyetylenové svařované připojovací DN 70</t>
  </si>
  <si>
    <t>-465818085</t>
  </si>
  <si>
    <t>43</t>
  </si>
  <si>
    <t>721220801</t>
  </si>
  <si>
    <t>Demontáž zápachových uzávěrek  do DN 70</t>
  </si>
  <si>
    <t>1759857268</t>
  </si>
  <si>
    <t>vana,umyvadlo,pračka:</t>
  </si>
  <si>
    <t>44</t>
  </si>
  <si>
    <t>721290111</t>
  </si>
  <si>
    <t>Zkouška těsnosti kanalizace  v objektech vodou do DN 125</t>
  </si>
  <si>
    <t>-1871484168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</si>
  <si>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</si>
  <si>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</si>
  <si>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</si>
  <si>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606443196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</si>
  <si>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</si>
  <si>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</si>
  <si>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</si>
  <si>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2037071721</t>
  </si>
  <si>
    <t>722</t>
  </si>
  <si>
    <t>Zdravotechnika - vnitřní vodovod</t>
  </si>
  <si>
    <t>47</t>
  </si>
  <si>
    <t>722170801</t>
  </si>
  <si>
    <t>Demontáž rozvodů vody z plastů  do Ø 25 mm</t>
  </si>
  <si>
    <t>-235910146</t>
  </si>
  <si>
    <t>48</t>
  </si>
  <si>
    <t>722176113</t>
  </si>
  <si>
    <t>Montáž potrubí z plastových trub  svařovaných polyfuzně D přes 20 do 25 mm</t>
  </si>
  <si>
    <t>667175137</t>
  </si>
  <si>
    <t>49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</si>
  <si>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</si>
  <si>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</si>
  <si>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</si>
  <si>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</si>
  <si>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</si>
  <si>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</si>
  <si>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51</t>
  </si>
  <si>
    <t>28615153</t>
  </si>
  <si>
    <t>trubka vodovodní tlaková PPR řada PN 20 D 25mm dl 4m</t>
  </si>
  <si>
    <t>1810904515</t>
  </si>
  <si>
    <t>52</t>
  </si>
  <si>
    <t>722179191</t>
  </si>
  <si>
    <t>Příplatek k ceně rozvody vody z plastů  za práce malého rozsahu na zakázce do 20 m rozvodu</t>
  </si>
  <si>
    <t>soubor</t>
  </si>
  <si>
    <t>1015964653</t>
  </si>
  <si>
    <t>53</t>
  </si>
  <si>
    <t>722179192</t>
  </si>
  <si>
    <t>Příplatek k ceně rozvody vody z plastů  za práce malého rozsahu na zakázce při průměru trubek do 32 mm, do 15 svarů</t>
  </si>
  <si>
    <t>-225951747</t>
  </si>
  <si>
    <t>54</t>
  </si>
  <si>
    <t>722290215</t>
  </si>
  <si>
    <t>Zkoušky, proplach a desinfekce vodovodního potrubí  zkoušky těsnosti vodovodního potrubí hrdlového nebo přírubového do DN 100</t>
  </si>
  <si>
    <t>1786928775</t>
  </si>
  <si>
    <t>55</t>
  </si>
  <si>
    <t>722290234</t>
  </si>
  <si>
    <t>Zkoušky, proplach a desinfekce vodovodního potrubí  proplach a desinfekce vodovodního potrubí do DN 80</t>
  </si>
  <si>
    <t>1817378551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</si>
  <si>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</si>
  <si>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</si>
  <si>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</si>
  <si>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-1517904910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</si>
  <si>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</si>
  <si>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</si>
  <si>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</si>
  <si>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-684376016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</si>
  <si>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</si>
  <si>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</si>
  <si>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</si>
  <si>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</si>
  <si>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</si>
  <si>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1107913490</t>
  </si>
  <si>
    <t>59</t>
  </si>
  <si>
    <t>725112001</t>
  </si>
  <si>
    <t>Zařízení záchodů klozety keramické standardní samostatně stojící s hlubokým splachováním odpad vodorovný</t>
  </si>
  <si>
    <t>210211353</t>
  </si>
  <si>
    <t>60</t>
  </si>
  <si>
    <t>725210821</t>
  </si>
  <si>
    <t>Demontáž umyvadel  bez výtokových armatur umyvadel</t>
  </si>
  <si>
    <t>-722823337</t>
  </si>
  <si>
    <t>61</t>
  </si>
  <si>
    <t>725211602</t>
  </si>
  <si>
    <t>Umyvadla keramická bez výtokových armatur se zápachovou uzávěrkou připevněná na stěnu šrouby bílá bez sloupu nebo krytu na sifon 550 mm</t>
  </si>
  <si>
    <t>747903297</t>
  </si>
  <si>
    <t>62</t>
  </si>
  <si>
    <t>725220841</t>
  </si>
  <si>
    <t>Demontáž van  ocelových rohových</t>
  </si>
  <si>
    <t>1808744777</t>
  </si>
  <si>
    <t>63</t>
  </si>
  <si>
    <t>725245151</t>
  </si>
  <si>
    <t>Sprchové vaničky, boxy, kouty a zástěny zástěny sprchové do výšky 2000 mm dveře zásuvné dvoudílné s jedním posuvným dílem, šířky 1200 mm</t>
  </si>
  <si>
    <t>-1393213483</t>
  </si>
  <si>
    <t>64</t>
  </si>
  <si>
    <t>55145594</t>
  </si>
  <si>
    <t>baterie sprchová páková 150 mm chrom</t>
  </si>
  <si>
    <t>1642837872</t>
  </si>
  <si>
    <t>65</t>
  </si>
  <si>
    <t>55233200</t>
  </si>
  <si>
    <t>žlab sprchového koutu se zápachovou uzávěrkou š koutu 700mm</t>
  </si>
  <si>
    <t>80413746</t>
  </si>
  <si>
    <t>66</t>
  </si>
  <si>
    <t>55233206</t>
  </si>
  <si>
    <t>rošt žlabu sprchového koutu š koutu 700mm</t>
  </si>
  <si>
    <t>805611690</t>
  </si>
  <si>
    <t>67</t>
  </si>
  <si>
    <t>725810811</t>
  </si>
  <si>
    <t>Demontáž výtokových ventilů  nástěnných</t>
  </si>
  <si>
    <t>-1409614251</t>
  </si>
  <si>
    <t>68</t>
  </si>
  <si>
    <t>725811115</t>
  </si>
  <si>
    <t>Ventily nástěnné s pevným výtokem G 1/2 x 80 mm</t>
  </si>
  <si>
    <t>1032325261</t>
  </si>
  <si>
    <t>69</t>
  </si>
  <si>
    <t>725820801</t>
  </si>
  <si>
    <t>Demontáž baterií  nástěnných do G 3/4</t>
  </si>
  <si>
    <t>224333423</t>
  </si>
  <si>
    <t>70</t>
  </si>
  <si>
    <t>725822611</t>
  </si>
  <si>
    <t>Baterie umyvadlové stojánkové pákové bez výpusti</t>
  </si>
  <si>
    <t>-204364853</t>
  </si>
  <si>
    <t>71</t>
  </si>
  <si>
    <t>725869101</t>
  </si>
  <si>
    <t>Zápachové uzávěrky zařizovacích předmětů montáž zápachových uzávěrek umyvadlových do DN 40</t>
  </si>
  <si>
    <t>-456866810</t>
  </si>
  <si>
    <t>72</t>
  </si>
  <si>
    <t>55161837</t>
  </si>
  <si>
    <t>uzávěrka zápachová pro pračku a myčku nástěnná PP-bílá DN 40</t>
  </si>
  <si>
    <t>598104706</t>
  </si>
  <si>
    <t>73</t>
  </si>
  <si>
    <t>ZUU</t>
  </si>
  <si>
    <t>Zápachová uzávěra - sifon pro umyvadla, provedení chrom</t>
  </si>
  <si>
    <t>561006523</t>
  </si>
  <si>
    <t>74</t>
  </si>
  <si>
    <t>998725103</t>
  </si>
  <si>
    <t>Přesun hmot pro zařizovací předměty  stanovený z hmotnosti přesunovaného materiálu vodorovná dopravní vzdálenost do 50 m v objektech výšky přes 12 do 24 m</t>
  </si>
  <si>
    <t>-1910081315</t>
  </si>
  <si>
    <t>75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</si>
  <si>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</si>
  <si>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</si>
  <si>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554909922</t>
  </si>
  <si>
    <t>76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</si>
  <si>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</si>
  <si>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</si>
  <si>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</si>
  <si>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</si>
  <si>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</si>
  <si>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</si>
  <si>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77</t>
  </si>
  <si>
    <t>726131001</t>
  </si>
  <si>
    <t>Předstěnové instalační systémy do lehkých stěn s kovovou konstrukcí pro umyvadla stavební výšky do 1120 mm se stojánkovou baterií</t>
  </si>
  <si>
    <t>726181781</t>
  </si>
  <si>
    <t>78</t>
  </si>
  <si>
    <t>998726113</t>
  </si>
  <si>
    <t>Přesun hmot pro instalační prefabrikáty  stanovený z hmotnosti přesunovaného materiálu vodorovná dopravní vzdálenost do 50 m v objektech výšky přes 12 m do 24 m</t>
  </si>
  <si>
    <t>2018071198</t>
  </si>
  <si>
    <t>79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</si>
  <si>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</si>
  <si>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</si>
  <si>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1710485898</t>
  </si>
  <si>
    <t>741</t>
  </si>
  <si>
    <t>Elektroinstalace - silnoproud</t>
  </si>
  <si>
    <t>80</t>
  </si>
  <si>
    <t>741112001</t>
  </si>
  <si>
    <t>Montáž krabic elektroinstalačních bez napojení na trubky a lišty, demontáže a montáže víčka a přístroje protahovacích nebo odbočných zapuštěných plastových kruhových</t>
  </si>
  <si>
    <t>1641522183</t>
  </si>
  <si>
    <t>81</t>
  </si>
  <si>
    <t>34571515</t>
  </si>
  <si>
    <t>krabice přístrojová instalační 400 V, 142x71x45mm do dutých stěn</t>
  </si>
  <si>
    <t>1605885419</t>
  </si>
  <si>
    <t>82</t>
  </si>
  <si>
    <t>741120001</t>
  </si>
  <si>
    <t>Montáž vodičů izolovaných měděných bez ukončení uložených pod omítku plných a laněných (CY), průřezu žíly 0,35 až 6 mm2</t>
  </si>
  <si>
    <t>-1655389984</t>
  </si>
  <si>
    <t>83</t>
  </si>
  <si>
    <t>34111036</t>
  </si>
  <si>
    <t>kabel silový s Cu jádrem 1 kV 3x2,5mm2</t>
  </si>
  <si>
    <t>-603497209</t>
  </si>
  <si>
    <t>84</t>
  </si>
  <si>
    <t>34111018</t>
  </si>
  <si>
    <t>kabel silový s Cu jádrem 1 kV 2x6mm2</t>
  </si>
  <si>
    <t>-1882763688</t>
  </si>
  <si>
    <t>85</t>
  </si>
  <si>
    <t>741210001</t>
  </si>
  <si>
    <t>Montáž rozvodnic oceloplechových nebo plastových bez zapojení vodičů běžných, hmotnosti do 20 kg</t>
  </si>
  <si>
    <t>-1630493910</t>
  </si>
  <si>
    <t>86</t>
  </si>
  <si>
    <t>35713850</t>
  </si>
  <si>
    <t>rozvodnice elektroměrové s jedním 1 fázovým místem bez požární úpravy</t>
  </si>
  <si>
    <t>942018444</t>
  </si>
  <si>
    <t>87</t>
  </si>
  <si>
    <t>741310001</t>
  </si>
  <si>
    <t>Montáž spínačů jedno nebo dvoupólových nástěnných se zapojením vodičů, pro prostředí normální vypínačů, řazení 1-jednopólových</t>
  </si>
  <si>
    <t>-1640661667</t>
  </si>
  <si>
    <t>88</t>
  </si>
  <si>
    <t>34535799</t>
  </si>
  <si>
    <t>ovladač zapínací tlačítkový 10A 3553-80289 velkoplošný</t>
  </si>
  <si>
    <t>1350451943</t>
  </si>
  <si>
    <t>89</t>
  </si>
  <si>
    <t>741313001</t>
  </si>
  <si>
    <t>Montáž zásuvek domovních se zapojením vodičů bezšroubové připojení polozapuštěných nebo zapuštěných 10/16 A, provedení 2P + PE</t>
  </si>
  <si>
    <t>1256391964</t>
  </si>
  <si>
    <t>90</t>
  </si>
  <si>
    <t>35811077</t>
  </si>
  <si>
    <t>zásuvka nepropustná nástěnná 16A 220 V 3pólová</t>
  </si>
  <si>
    <t>-1756915355</t>
  </si>
  <si>
    <t>91</t>
  </si>
  <si>
    <t>741370002</t>
  </si>
  <si>
    <t>Montáž svítidel žárovkových se zapojením vodičů bytových nebo společenských místností stropních přisazených 1 zdroj se sklem</t>
  </si>
  <si>
    <t>-634792933</t>
  </si>
  <si>
    <t>92</t>
  </si>
  <si>
    <t>34821275</t>
  </si>
  <si>
    <t>svítidlo bytové žárovkové IP 42, max. 60 W E27</t>
  </si>
  <si>
    <t>-339151072</t>
  </si>
  <si>
    <t>93</t>
  </si>
  <si>
    <t>34823735</t>
  </si>
  <si>
    <t>svítidlo zářivkové interiérové s kompenzací, barva bílá, 18W, délka 974 mm</t>
  </si>
  <si>
    <t>1516369742</t>
  </si>
  <si>
    <t>94</t>
  </si>
  <si>
    <t>34111030</t>
  </si>
  <si>
    <t>kabel silový s Cu jádrem 1 kV 3x1,5mm2</t>
  </si>
  <si>
    <t>222816576</t>
  </si>
  <si>
    <t>95</t>
  </si>
  <si>
    <t>741810001</t>
  </si>
  <si>
    <t>Zkoušky a prohlídky elektrických rozvodů a zařízení celková prohlídka a vyhotovení revizní zprávy pro objem montážních prací do 100 tis. Kč</t>
  </si>
  <si>
    <t>864825378</t>
  </si>
  <si>
    <t>96</t>
  </si>
  <si>
    <t>998741103</t>
  </si>
  <si>
    <t>Přesun hmot pro silnoproud stanovený z hmotnosti přesunovaného materiálu vodorovná dopravní vzdálenost do 50 m v objektech výšky přes 12 do 24 m</t>
  </si>
  <si>
    <t>241733212</t>
  </si>
  <si>
    <t>97</t>
  </si>
  <si>
    <t>EL</t>
  </si>
  <si>
    <t>Dodávka a zapojení elektrického sporáku s elektrickou troubou</t>
  </si>
  <si>
    <t>1309808673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</si>
  <si>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</si>
  <si>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</si>
  <si>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</si>
  <si>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-1567165848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</si>
  <si>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</si>
  <si>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</si>
  <si>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</si>
  <si>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</si>
  <si>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</si>
  <si>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1776743345</t>
  </si>
  <si>
    <t>100</t>
  </si>
  <si>
    <t>V</t>
  </si>
  <si>
    <t>Axiální ventilátor max. 20x20cm, pr. 125 mm</t>
  </si>
  <si>
    <t>-1763580870</t>
  </si>
  <si>
    <t>101</t>
  </si>
  <si>
    <t>751111811</t>
  </si>
  <si>
    <t>Demontáž ventilátoru axiálního nízkotlakého kruhové potrubí, průměru do 200 mm</t>
  </si>
  <si>
    <t>-1475826021</t>
  </si>
  <si>
    <t>102</t>
  </si>
  <si>
    <t>751377011</t>
  </si>
  <si>
    <t>Montáž odsávacích stropů, zákrytů  odsávacího zákrytu (digestoř) bytového vestavěného</t>
  </si>
  <si>
    <t>-1765994227</t>
  </si>
  <si>
    <t>103</t>
  </si>
  <si>
    <t>Digestoř vestavná výsuvná pod skříňku</t>
  </si>
  <si>
    <t>1870917112</t>
  </si>
  <si>
    <t>104</t>
  </si>
  <si>
    <t>998751102</t>
  </si>
  <si>
    <t>Přesun hmot pro vzduchotechniku stanovený z hmotnosti přesunovaného materiálu vodorovná dopravní vzdálenost do 100 m v objektech výšky přes 12 do 24 m</t>
  </si>
  <si>
    <t>-1632170730</t>
  </si>
  <si>
    <t>105</t>
  </si>
  <si>
    <t>998751181</t>
  </si>
  <si>
    <t>Přesun hmot pro vzduchotechniku stanovený z hmotnosti přesunovaného materiálu Příplatek k cenám za přesun prováděný bez použití mechanizace pro jakoukoliv výšku objektu</t>
  </si>
  <si>
    <t>-171442819</t>
  </si>
  <si>
    <t>763</t>
  </si>
  <si>
    <t>Konstrukce suché výstavby</t>
  </si>
  <si>
    <t>106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</si>
  <si>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</si>
  <si>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</si>
  <si>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1865533860</t>
  </si>
  <si>
    <t>1,835*2,6</t>
  </si>
  <si>
    <t>4,04*2,6</t>
  </si>
  <si>
    <t>1,23*2,6</t>
  </si>
  <si>
    <t>0,9*2,6</t>
  </si>
  <si>
    <t>107</t>
  </si>
  <si>
    <t>763111718</t>
  </si>
  <si>
    <t>Příčka ze sádrokartonových desek  ostatní konstrukce a práce na příčkách ze sádrokartonových desek úprava styku příčky a podhledu separační páskou se silikonem</t>
  </si>
  <si>
    <t>-516384833</t>
  </si>
  <si>
    <t>4,04+1,775+1,835*2+1,2+1,2+0,2+0,5+0,9</t>
  </si>
  <si>
    <t>108</t>
  </si>
  <si>
    <t>763111751</t>
  </si>
  <si>
    <t>Příčka ze sádrokartonových desek  Příplatek k cenám za plochu do 6 m2 jednotlivě</t>
  </si>
  <si>
    <t>2048429318</t>
  </si>
  <si>
    <t>109</t>
  </si>
  <si>
    <t>763111762</t>
  </si>
  <si>
    <t>Příčka ze sádrokartonových desek  Příplatek k cenám za zahuštění profilů u příček s nosnou konstrukcí z jednoduchých profilů na vzdálenost 41 cm</t>
  </si>
  <si>
    <t>1714851427</t>
  </si>
  <si>
    <t>110</t>
  </si>
  <si>
    <t>763111771</t>
  </si>
  <si>
    <t>Příčka ze sádrokartonových desek  Příplatek k cenám za rovinnost kvality speciální tmelení kvality Q3</t>
  </si>
  <si>
    <t>508909671</t>
  </si>
  <si>
    <t>20,813*2</t>
  </si>
  <si>
    <t>111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</si>
  <si>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</si>
  <si>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</si>
  <si>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-1976687554</t>
  </si>
  <si>
    <t>112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</si>
  <si>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</si>
  <si>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</si>
  <si>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1217539837</t>
  </si>
  <si>
    <t>113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</si>
  <si>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</si>
  <si>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</si>
  <si>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</si>
  <si>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</si>
  <si>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</si>
  <si>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</si>
  <si>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114</t>
  </si>
  <si>
    <t>766421812</t>
  </si>
  <si>
    <t>Demontáž obložení podhledů  panely, plochy přes 1,5 m2</t>
  </si>
  <si>
    <t>-1602860268</t>
  </si>
  <si>
    <t>demontáž obložení stropu umakartem:</t>
  </si>
  <si>
    <t>3,11</t>
  </si>
  <si>
    <t>115</t>
  </si>
  <si>
    <t>766660001</t>
  </si>
  <si>
    <t>Montáž dveřních křídel dřevěných nebo plastových  otevíravých do ocelové zárubně povrchově upravených jednokřídlových, šířky do 800 mm</t>
  </si>
  <si>
    <t>375342203</t>
  </si>
  <si>
    <t>116</t>
  </si>
  <si>
    <t>61162854</t>
  </si>
  <si>
    <t>dveře vnitřní foliované plné 1křídlové 70x197 cm</t>
  </si>
  <si>
    <t>-400511483</t>
  </si>
  <si>
    <t>117</t>
  </si>
  <si>
    <t>61162857</t>
  </si>
  <si>
    <t>dveře vnitřní foliované plné 1křídlové 80x197 cm</t>
  </si>
  <si>
    <t>158639230</t>
  </si>
  <si>
    <t>118</t>
  </si>
  <si>
    <t>54914610</t>
  </si>
  <si>
    <t>kování vrchní dveřní klika včetně rozet a montážního materiálu R BB nerez PK</t>
  </si>
  <si>
    <t>1272145980</t>
  </si>
  <si>
    <t>119</t>
  </si>
  <si>
    <t>766660722</t>
  </si>
  <si>
    <t>Montáž dveřních doplňků dveřního kování zámku</t>
  </si>
  <si>
    <t>-85293795</t>
  </si>
  <si>
    <t>120</t>
  </si>
  <si>
    <t>54925015</t>
  </si>
  <si>
    <t>zámek stavební zadlabací dozický 02-03 L Zn</t>
  </si>
  <si>
    <t>-337428087</t>
  </si>
  <si>
    <t>121</t>
  </si>
  <si>
    <t>766695212</t>
  </si>
  <si>
    <t>Montáž ostatních truhlářských konstrukcí  prahů dveří jednokřídlových, šířky do 100 mm</t>
  </si>
  <si>
    <t>2047089937</t>
  </si>
  <si>
    <t>122</t>
  </si>
  <si>
    <t>61187416</t>
  </si>
  <si>
    <t>práh dveřní dřevěný bukový tl 2cm dl 92cm š 10cm</t>
  </si>
  <si>
    <t>-1127604152</t>
  </si>
  <si>
    <t>123</t>
  </si>
  <si>
    <t>124</t>
  </si>
  <si>
    <t>998766103</t>
  </si>
  <si>
    <t>Přesun hmot pro konstrukce truhlářské stanovený z hmotnosti přesunovaného materiálu vodorovná dopravní vzdálenost do 50 m v objektech výšky přes 12 do 24 m</t>
  </si>
  <si>
    <t>1967293205</t>
  </si>
  <si>
    <t>125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</si>
  <si>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</si>
  <si>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</si>
  <si>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-123365139</t>
  </si>
  <si>
    <t>126</t>
  </si>
  <si>
    <t>DV</t>
  </si>
  <si>
    <t>Dodávka a osazení laminátových dvířek za wc vč. úchytek a začištění</t>
  </si>
  <si>
    <t>1085587334</t>
  </si>
  <si>
    <t>127</t>
  </si>
  <si>
    <t>KL</t>
  </si>
  <si>
    <t>Kuchyňská linka dle specifikace - dodávka</t>
  </si>
  <si>
    <t>750760601</t>
  </si>
  <si>
    <t>128</t>
  </si>
  <si>
    <t>MKL</t>
  </si>
  <si>
    <t>Montáž kuchyňské linky dle specifikace</t>
  </si>
  <si>
    <t>-145050429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</si>
  <si>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</si>
  <si>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</si>
  <si>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</si>
  <si>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</si>
  <si>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</si>
  <si>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</si>
  <si>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</si>
  <si>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1906204315</t>
  </si>
  <si>
    <t>771591111</t>
  </si>
  <si>
    <t>Podlahy - ostatní práce  penetrace podkladu</t>
  </si>
  <si>
    <t>326395775</t>
  </si>
  <si>
    <t>59761408</t>
  </si>
  <si>
    <t>dlaždice keramické slinuté neglazované mrazuvzdorné barevná přes 9 do 12 ks/m2</t>
  </si>
  <si>
    <t>1965433053</t>
  </si>
  <si>
    <t>3,25*1,1</t>
  </si>
  <si>
    <t>3,575*1,1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</si>
  <si>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</si>
  <si>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</si>
  <si>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1507812907</t>
  </si>
  <si>
    <t>998771181</t>
  </si>
  <si>
    <t>Přesun hmot pro podlahy z dlaždic stanovený z hmotnosti přesunovaného materiálu Příplatek k ceně za přesun prováděný bez použití mechanizace pro jakoukoliv výšku objektu</t>
  </si>
  <si>
    <t>2072760357</t>
  </si>
  <si>
    <t>776</t>
  </si>
  <si>
    <t>Podlahy povlakové</t>
  </si>
  <si>
    <t>776201812</t>
  </si>
  <si>
    <t>Demontáž povlakových podlahovin lepených ručně s podložkou</t>
  </si>
  <si>
    <t>1245463263</t>
  </si>
  <si>
    <t>demontáž nášlapné vrstvy z pvc:</t>
  </si>
  <si>
    <t>776421111</t>
  </si>
  <si>
    <t>Montáž lišt obvodových lepených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</si>
  <si>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</si>
  <si>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</si>
  <si>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</si>
  <si>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</si>
  <si>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</si>
  <si>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</si>
  <si>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</si>
  <si>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</si>
  <si>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944388594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</si>
  <si>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</si>
  <si>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</si>
  <si>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-1505255930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</si>
  <si>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</si>
  <si>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</si>
  <si>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</si>
  <si>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</si>
  <si>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</si>
  <si>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</si>
  <si>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</si>
  <si>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</si>
  <si>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</si>
  <si>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</si>
  <si>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</si>
  <si>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stěn z dlaždic keramických  kladených do malty režných nebo glazovaných hladkých přes 12 do 19 ks/m2</t>
  </si>
  <si>
    <t>2057015411</t>
  </si>
  <si>
    <t>(1,835+2,18+1,105+0,9+0,5+0,2+0,5+1,2)*2</t>
  </si>
  <si>
    <t>(2,4+0,6)*0,6</t>
  </si>
  <si>
    <t>59761155</t>
  </si>
  <si>
    <t>dlaždice keramické koupelnové(barevné) přes 19 do 25 ks/m2</t>
  </si>
  <si>
    <t>317438784</t>
  </si>
  <si>
    <t>18,64*1,1</t>
  </si>
  <si>
    <t>781495111</t>
  </si>
  <si>
    <t>Ostatní prvky  ostatní práce penetrace podkladu</t>
  </si>
  <si>
    <t>27976128</t>
  </si>
  <si>
    <t>998781103</t>
  </si>
  <si>
    <t>Přesun hmot pro obklady keramické  stanovený z hmotnosti přesunovaného materiálu vodorovná dopravní vzdálenost do 50 m v objektech výšky přes 12 do 24 m</t>
  </si>
  <si>
    <t>-779266235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</si>
  <si>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</si>
  <si>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</si>
  <si>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-176325598</t>
  </si>
  <si>
    <t>Z</t>
  </si>
  <si>
    <t>Dodávka a montáž zrcadla na zeď</t>
  </si>
  <si>
    <t>-1015974216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</si>
  <si>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</si>
  <si>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</si>
  <si>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</si>
  <si>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</si>
  <si>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-1463399896</t>
  </si>
  <si>
    <t>783314101</t>
  </si>
  <si>
    <t>Základní nátěr zámečnických konstrukcí jednonásobný syntetický</t>
  </si>
  <si>
    <t>-1611697920</t>
  </si>
  <si>
    <t>zárubně:</t>
  </si>
  <si>
    <t>(2*2+0,9)*2*0,5</t>
  </si>
  <si>
    <t>783317101</t>
  </si>
  <si>
    <t>Krycí nátěr (email) zámečnických konstrukcí jednonásobný syntetický standardní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</si>
  <si>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</si>
  <si>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</si>
  <si>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</si>
  <si>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</si>
  <si>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</si>
  <si>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</si>
  <si>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</si>
  <si>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</si>
  <si>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</si>
  <si>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místnostech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</si>
  <si>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</si>
  <si>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</si>
  <si>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</si>
  <si>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</si>
  <si>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</si>
  <si>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</si>
  <si>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</si>
  <si>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Penetrace podkladu jednonásobná základní silikátová v místnostech výšky do 3,80 m</t>
  </si>
  <si>
    <t>-1458750081</t>
  </si>
  <si>
    <t>784321001</t>
  </si>
  <si>
    <t>Malby silikátové jednonásobné, bílé v místnostech výšky do 3,80 m</t>
  </si>
  <si>
    <t>-1800011473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</si>
  <si>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</si>
  <si>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</si>
  <si>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</si>
  <si>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</si>
  <si>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</si>
  <si>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</si>
  <si>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</si>
  <si>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</si>
  <si>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</si>
  <si>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</si>
  <si>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</si>
  <si>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</si>
  <si>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</si>
  <si>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</si>
  <si>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</si>
  <si>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Hodinové zúčtovací sazby profesí PSV  provádění stavebních instalací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</si>
  <si>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</si>
  <si>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</si>
  <si>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</si>
  <si>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</si>
  <si>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Hodinové zúčtovací sazby montáží technologických zařízení  při externích montážích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</si>
  <si>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</si>
  <si>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</si>
  <si>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</si>
  <si>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</si>
  <si>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</si>
  <si>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</si>
  <si>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</si>
  <si>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</si>
  <si>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</si>
  <si>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</si>
  <si>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</si>
  <si>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</si>
  <si>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</si>
  <si>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</si>
  <si>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</si>
  <si>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</si>
  <si>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</si>
  <si>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</si>
  <si>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</si>
  <si>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</si>
  <si>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</si>
  <si>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</si>
  <si>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</si>
  <si>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</si>
  <si>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</si>
  <si>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</si>
  <si>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</si>
  <si>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</si>
  <si>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</si>
  <si>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</si>
  <si>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</si>
  <si>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</si>
  <si>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</si>
  <si>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</si>
  <si>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</si>
  <si>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</si>
  <si>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</si>
  <si>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</si>
  <si>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</si>
  <si>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</si>
  <si>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</si>
  <si>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</si>
  <si>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</si>
  <si>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</si>
  <si>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</si>
  <si>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</si>
  <si>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</si>
  <si>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</si>
  <si>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</si>
  <si>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</si>
  <si>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</si>
  <si>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</si>
  <si>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</si>
  <si>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</si>
  <si>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</si>
  <si>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</si>
  <si>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</si>
  <si>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</si>
  <si>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</si>
  <si>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</si>
  <si>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</si>
  <si>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</si>
  <si>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</si>
  <si>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</si>
  <si>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</si>
  <si>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</si>
  <si>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</si>
  <si>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</si>
  <si>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</si>
  <si>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</si>
  <si>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</si>
  <si>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</si>
  <si>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</si>
  <si>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</si>
  <si>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</si>
  <si>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</si>
  <si>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</si>
  <si>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</si>
  <si>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</si>
  <si>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</si>
  <si>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</si>
  <si>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</si>
  <si>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</si>
  <si>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</si>
  <si>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</si>
  <si>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</si>
  <si>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</si>
  <si>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</si>
  <si>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</si>
  <si>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</si>
  <si>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</si>
  <si>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</si>
  <si>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</si>
  <si>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</si>
  <si>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</si>
  <si>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</si>
  <si>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</si>
  <si>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</si>
  <si>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</si>
  <si>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</si>
  <si>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</si>
  <si>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</si>
  <si>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</si>
  <si>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</si>
  <si>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</si>
  <si>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</si>
  <si>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</si>
  <si>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</si>
  <si>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</si>
  <si>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</si>
  <si>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</si>
  <si>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</si>
  <si>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</si>
  <si>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</si>
  <si>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</si>
  <si>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</si>
  <si>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</si>
  <si>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</si>
  <si>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</si>
  <si>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</si>
  <si>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</si>
  <si>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</si>
  <si>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</si>
  <si>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</si>
  <si>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</si>
  <si>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</si>
  <si>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</si>
  <si>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</si>
  <si>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</si>
  <si>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</si>
  <si>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</si>
  <si>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</si>
  <si>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</si>
  <si>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</si>
  <si>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</si>
  <si>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</si>
  <si>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</si>
  <si>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</si>
  <si>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</si>
  <si>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</si>
  <si>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</si>
  <si>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</si>
  <si>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</si>
  <si>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</si>
  <si>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</si>
  <si>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</si>
  <si>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</si>
  <si>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</si>
  <si>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</si>
  <si>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</si>
  <si>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</si>
  <si>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</si>
  <si>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</si>
  <si>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</si>
  <si>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</si>
  <si>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</si>
  <si>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</si>
  <si>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</si>
  <si>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</si>
  <si>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</si>
  <si>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</si>
  <si>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</si>
  <si>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</si>
  <si>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</si>
  <si>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</si>
  <si>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</si>
  <si>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</si>
  <si>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</si>
  <si>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</si>
  <si>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</si>
  <si>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</si>
  <si>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</si>
  <si>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</si>
  <si>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</si>
  <si>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</si>
  <si>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</si>
  <si>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</si>
  <si>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</si>
  <si>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</si>
  <si>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</si>
  <si>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</si>
  <si>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</si>
  <si>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</si>
  <si>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</si>
  <si>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</si>
  <si>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</si>
  <si>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</si>
  <si>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</si>
  <si>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</si>
  <si>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</si>
  <si>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</si>
  <si>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</si>
  <si>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</si>
  <si>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</si>
  <si>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</si>
  <si>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</si>
  <si>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Mňukova 3022/24</t>
  </si>
  <si>
    <t>Bytová jednotka č.23</t>
  </si>
  <si>
    <t>5 - Bytová jednotka č.23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</si>
</sst>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3" activePane="bottomLeft" state="frozen"/>
      <selection pane="bottomLeft" activeCell="AI58" sqref="AI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1036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P1911/3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Mňukova 3022/24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3" t="str">
        <f>IF(AN8= "","",AN8)</f>
        <v>27. 8. 2019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51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52</v>
      </c>
      <c r="D49" s="322"/>
      <c r="E49" s="322"/>
      <c r="F49" s="322"/>
      <c r="G49" s="322"/>
      <c r="H49" s="70"/>
      <c r="I49" s="323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54</v>
      </c>
      <c r="AH49" s="322"/>
      <c r="AI49" s="322"/>
      <c r="AJ49" s="322"/>
      <c r="AK49" s="322"/>
      <c r="AL49" s="322"/>
      <c r="AM49" s="322"/>
      <c r="AN49" s="323" t="s">
        <v>55</v>
      </c>
      <c r="AO49" s="322"/>
      <c r="AP49" s="32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26" t="s">
        <v>76</v>
      </c>
      <c r="E52" s="326"/>
      <c r="F52" s="326"/>
      <c r="G52" s="326"/>
      <c r="H52" s="326"/>
      <c r="I52" s="87"/>
      <c r="J52" s="326" t="s">
        <v>1037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'5 - Bytová jednotka č.5'!J27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77</v>
      </c>
      <c r="AR52" s="85"/>
      <c r="AS52" s="89">
        <v>0</v>
      </c>
      <c r="AT52" s="90">
        <f>ROUND(SUM(AV52:AW52),2)</f>
        <v>0</v>
      </c>
      <c r="AU52" s="91">
        <f>'5 - Bytová jednotka č.5'!P100</f>
        <v>0</v>
      </c>
      <c r="AV52" s="90">
        <f>'5 - Bytová jednotka č.5'!J30</f>
        <v>0</v>
      </c>
      <c r="AW52" s="90">
        <f>'5 - Bytová jednotka č.5'!J31</f>
        <v>0</v>
      </c>
      <c r="AX52" s="90">
        <f>'5 - Bytová jednotka č.5'!J32</f>
        <v>0</v>
      </c>
      <c r="AY52" s="90">
        <f>'5 - Bytová jednotka č.5'!J33</f>
        <v>0</v>
      </c>
      <c r="AZ52" s="90">
        <f>'5 - Bytová jednotka č.5'!F30</f>
        <v>0</v>
      </c>
      <c r="BA52" s="90">
        <f>'5 - Bytová jednotka č.5'!F31</f>
        <v>0</v>
      </c>
      <c r="BB52" s="90">
        <f>'5 - Bytová jednotka č.5'!F32</f>
        <v>0</v>
      </c>
      <c r="BC52" s="90">
        <f>'5 - Bytová jednotka č.5'!F33</f>
        <v>0</v>
      </c>
      <c r="BD52" s="92">
        <f>'5 - Bytová jednotka č.5'!F34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5 - Bytová jednotka č.5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6"/>
  <sheetViews>
    <sheetView showGridLines="0" tabSelected="1" workbookViewId="0">
      <pane ySplit="1" topLeftCell="A290" activePane="bottomLeft" state="frozen"/>
      <selection pane="bottomLeft" activeCell="I8" sqref="I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Mňukova 3022/24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1038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27. 8. 2019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ROUND(SUM(BE100:BE395), 2)</f>
        <v>0</v>
      </c>
      <c r="G30" s="41"/>
      <c r="H30" s="41"/>
      <c r="I30" s="114">
        <v>0.21</v>
      </c>
      <c r="J30" s="113">
        <f>ROUND(ROUND((SUM(BE100:BE395)),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ROUND(SUM(BF100:BF395), 2)</f>
        <v>0</v>
      </c>
      <c r="G31" s="41"/>
      <c r="H31" s="41"/>
      <c r="I31" s="114">
        <v>0.15</v>
      </c>
      <c r="J31" s="113">
        <f>ROUND(ROUND((SUM(BF100:BF395)),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ROUND(SUM(BG100:BG395),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ROUND(SUM(BH100:BH395),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ROUND(SUM(BI100:BI395),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Mňukova 3022/24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5 - Bytová jednotka č.23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27. 8. 2019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>
      <c r="B62" s="130"/>
      <c r="C62" s="131"/>
      <c r="D62" s="132" t="s">
        <v>97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>
      <c r="B63" s="137"/>
      <c r="C63" s="138"/>
      <c r="D63" s="139" t="s">
        <v>98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J191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J202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J214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J234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J238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J258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J266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J285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J304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J314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J325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7" customFormat="1" ht="24.95" customHeight="1">
      <c r="B77" s="130"/>
      <c r="C77" s="131"/>
      <c r="D77" s="132" t="s">
        <v>112</v>
      </c>
      <c r="E77" s="133"/>
      <c r="F77" s="133"/>
      <c r="G77" s="133"/>
      <c r="H77" s="133"/>
      <c r="I77" s="134"/>
      <c r="J77" s="135">
        <f>J366</f>
        <v>0</v>
      </c>
      <c r="K77" s="136"/>
    </row>
    <row r="78" spans="2:11" s="7" customFormat="1" ht="24.95" customHeight="1">
      <c r="B78" s="130"/>
      <c r="C78" s="131"/>
      <c r="D78" s="132" t="s">
        <v>113</v>
      </c>
      <c r="E78" s="133"/>
      <c r="F78" s="133"/>
      <c r="G78" s="133"/>
      <c r="H78" s="133"/>
      <c r="I78" s="134"/>
      <c r="J78" s="135">
        <f>J391</f>
        <v>0</v>
      </c>
      <c r="K78" s="136"/>
    </row>
    <row r="79" spans="2:11" s="8" customFormat="1" ht="19.899999999999999" customHeight="1">
      <c r="B79" s="137"/>
      <c r="C79" s="138"/>
      <c r="D79" s="139" t="s">
        <v>114</v>
      </c>
      <c r="E79" s="140"/>
      <c r="F79" s="140"/>
      <c r="G79" s="140"/>
      <c r="H79" s="140"/>
      <c r="I79" s="141"/>
      <c r="J79" s="142">
        <f>J392</f>
        <v>0</v>
      </c>
      <c r="K79" s="143"/>
    </row>
    <row r="80" spans="2:11" s="8" customFormat="1" ht="19.899999999999999" customHeight="1">
      <c r="B80" s="137"/>
      <c r="C80" s="138"/>
      <c r="D80" s="139" t="s">
        <v>115</v>
      </c>
      <c r="E80" s="140"/>
      <c r="F80" s="140"/>
      <c r="G80" s="140"/>
      <c r="H80" s="140"/>
      <c r="I80" s="141"/>
      <c r="J80" s="142">
        <f>J394</f>
        <v>0</v>
      </c>
      <c r="K80" s="143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>
      <c r="B87" s="40"/>
      <c r="C87" s="60" t="s">
        <v>116</v>
      </c>
      <c r="I87" s="144"/>
      <c r="L87" s="40"/>
    </row>
    <row r="88" spans="2:12" s="1" customFormat="1" ht="6.95" customHeight="1">
      <c r="B88" s="40"/>
      <c r="I88" s="144"/>
      <c r="L88" s="40"/>
    </row>
    <row r="89" spans="2:12" s="1" customFormat="1" ht="14.45" customHeight="1">
      <c r="B89" s="40"/>
      <c r="C89" s="62" t="s">
        <v>19</v>
      </c>
      <c r="I89" s="144"/>
      <c r="L89" s="40"/>
    </row>
    <row r="90" spans="2:12" s="1" customFormat="1" ht="16.5" customHeight="1">
      <c r="B90" s="40"/>
      <c r="E90" s="336" t="str">
        <f>E7</f>
        <v>Mňukova 3022/24</v>
      </c>
      <c r="F90" s="337"/>
      <c r="G90" s="337"/>
      <c r="H90" s="337"/>
      <c r="I90" s="144"/>
      <c r="L90" s="40"/>
    </row>
    <row r="91" spans="2:12" s="1" customFormat="1" ht="14.45" customHeight="1">
      <c r="B91" s="40"/>
      <c r="C91" s="62" t="s">
        <v>86</v>
      </c>
      <c r="I91" s="144"/>
      <c r="L91" s="40"/>
    </row>
    <row r="92" spans="2:12" s="1" customFormat="1" ht="17.25" customHeight="1">
      <c r="B92" s="40"/>
      <c r="E92" s="331" t="str">
        <f>E9</f>
        <v>5 - Bytová jednotka č.23</v>
      </c>
      <c r="F92" s="338"/>
      <c r="G92" s="338"/>
      <c r="H92" s="338"/>
      <c r="I92" s="144"/>
      <c r="L92" s="40"/>
    </row>
    <row r="93" spans="2:12" s="1" customFormat="1" ht="6.95" customHeight="1">
      <c r="B93" s="40"/>
      <c r="I93" s="144"/>
      <c r="L93" s="40"/>
    </row>
    <row r="94" spans="2:12" s="1" customFormat="1" ht="18" customHeight="1">
      <c r="B94" s="40"/>
      <c r="C94" s="62" t="s">
        <v>22</v>
      </c>
      <c r="F94" s="145" t="str">
        <f>F12</f>
        <v xml:space="preserve"> </v>
      </c>
      <c r="I94" s="146" t="s">
        <v>24</v>
      </c>
      <c r="J94" s="66" t="str">
        <f>IF(J12="","",J12)</f>
        <v>27. 8. 2019</v>
      </c>
      <c r="L94" s="40"/>
    </row>
    <row r="95" spans="2:12" s="1" customFormat="1" ht="6.95" customHeight="1">
      <c r="B95" s="40"/>
      <c r="I95" s="144"/>
      <c r="L95" s="40"/>
    </row>
    <row r="96" spans="2:12" s="1" customFormat="1" ht="15">
      <c r="B96" s="40"/>
      <c r="C96" s="62" t="s">
        <v>26</v>
      </c>
      <c r="F96" s="145" t="str">
        <f>E15</f>
        <v xml:space="preserve"> </v>
      </c>
      <c r="I96" s="146" t="s">
        <v>31</v>
      </c>
      <c r="J96" s="145" t="str">
        <f>E21</f>
        <v>Ing. Vladimír Slonka</v>
      </c>
      <c r="L96" s="40"/>
    </row>
    <row r="97" spans="2:65" s="1" customFormat="1" ht="14.45" customHeight="1">
      <c r="B97" s="40"/>
      <c r="C97" s="62" t="s">
        <v>29</v>
      </c>
      <c r="F97" s="145" t="str">
        <f>IF(E18="","",E18)</f>
        <v/>
      </c>
      <c r="I97" s="144"/>
      <c r="L97" s="40"/>
    </row>
    <row r="98" spans="2:65" s="1" customFormat="1" ht="10.35" customHeight="1">
      <c r="B98" s="40"/>
      <c r="I98" s="144"/>
      <c r="L98" s="40"/>
    </row>
    <row r="99" spans="2:65" s="9" customFormat="1" ht="29.25" customHeight="1">
      <c r="B99" s="147"/>
      <c r="C99" s="148" t="s">
        <v>117</v>
      </c>
      <c r="D99" s="149" t="s">
        <v>56</v>
      </c>
      <c r="E99" s="149" t="s">
        <v>52</v>
      </c>
      <c r="F99" s="149" t="s">
        <v>118</v>
      </c>
      <c r="G99" s="149" t="s">
        <v>119</v>
      </c>
      <c r="H99" s="149" t="s">
        <v>120</v>
      </c>
      <c r="I99" s="150" t="s">
        <v>121</v>
      </c>
      <c r="J99" s="149" t="s">
        <v>89</v>
      </c>
      <c r="K99" s="151" t="s">
        <v>122</v>
      </c>
      <c r="L99" s="147"/>
      <c r="M99" s="72" t="s">
        <v>123</v>
      </c>
      <c r="N99" s="73" t="s">
        <v>41</v>
      </c>
      <c r="O99" s="73" t="s">
        <v>124</v>
      </c>
      <c r="P99" s="73" t="s">
        <v>125</v>
      </c>
      <c r="Q99" s="73" t="s">
        <v>126</v>
      </c>
      <c r="R99" s="73" t="s">
        <v>127</v>
      </c>
      <c r="S99" s="73" t="s">
        <v>128</v>
      </c>
      <c r="T99" s="74" t="s">
        <v>129</v>
      </c>
    </row>
    <row r="100" spans="2:65" s="1" customFormat="1" ht="29.25" customHeight="1">
      <c r="B100" s="40"/>
      <c r="C100" s="76" t="s">
        <v>90</v>
      </c>
      <c r="I100" s="144"/>
      <c r="J100" s="152">
        <f>BK100</f>
        <v>0</v>
      </c>
      <c r="L100" s="40"/>
      <c r="M100" s="75"/>
      <c r="N100" s="67"/>
      <c r="O100" s="67"/>
      <c r="P100" s="153">
        <f>P101+P167+P366+P391</f>
        <v>0</v>
      </c>
      <c r="Q100" s="67"/>
      <c r="R100" s="153">
        <f>R101+R167+R366+R391</f>
        <v>2.7976726699999999</v>
      </c>
      <c r="S100" s="67"/>
      <c r="T100" s="154">
        <f>T101+T167+T366+T391</f>
        <v>2.8425815600000002</v>
      </c>
      <c r="AT100" s="23" t="s">
        <v>70</v>
      </c>
      <c r="AU100" s="23" t="s">
        <v>91</v>
      </c>
      <c r="BK100" s="155">
        <f>BK101+BK167+BK366+BK391</f>
        <v>0</v>
      </c>
    </row>
    <row r="101" spans="2:65" s="10" customFormat="1" ht="37.35" customHeight="1">
      <c r="B101" s="156"/>
      <c r="D101" s="157" t="s">
        <v>70</v>
      </c>
      <c r="E101" s="158" t="s">
        <v>130</v>
      </c>
      <c r="F101" s="158" t="s">
        <v>131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0.85597802000000001</v>
      </c>
      <c r="S101" s="162"/>
      <c r="T101" s="164">
        <f>T102+T134+T155+T163</f>
        <v>2.6484562</v>
      </c>
      <c r="AR101" s="157" t="s">
        <v>78</v>
      </c>
      <c r="AT101" s="165" t="s">
        <v>70</v>
      </c>
      <c r="AU101" s="165" t="s">
        <v>71</v>
      </c>
      <c r="AY101" s="157" t="s">
        <v>132</v>
      </c>
      <c r="BK101" s="166">
        <f>BK102+BK134+BK155+BK163</f>
        <v>0</v>
      </c>
    </row>
    <row r="102" spans="2:65" s="10" customFormat="1" ht="19.899999999999999" customHeight="1">
      <c r="B102" s="156"/>
      <c r="D102" s="157" t="s">
        <v>70</v>
      </c>
      <c r="E102" s="167" t="s">
        <v>133</v>
      </c>
      <c r="F102" s="167" t="s">
        <v>134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0.85333161999999996</v>
      </c>
      <c r="S102" s="162"/>
      <c r="T102" s="164">
        <f>SUM(T103:T133)</f>
        <v>0</v>
      </c>
      <c r="AR102" s="157" t="s">
        <v>78</v>
      </c>
      <c r="AT102" s="165" t="s">
        <v>70</v>
      </c>
      <c r="AU102" s="165" t="s">
        <v>78</v>
      </c>
      <c r="AY102" s="157" t="s">
        <v>132</v>
      </c>
      <c r="BK102" s="166">
        <f>SUM(BK103:BK133)</f>
        <v>0</v>
      </c>
    </row>
    <row r="103" spans="2:65" s="1" customFormat="1" ht="25.5" customHeight="1">
      <c r="B103" s="169"/>
      <c r="C103" s="170" t="s">
        <v>78</v>
      </c>
      <c r="D103" s="170" t="s">
        <v>135</v>
      </c>
      <c r="E103" s="171" t="s">
        <v>136</v>
      </c>
      <c r="F103" s="172" t="s">
        <v>137</v>
      </c>
      <c r="G103" s="173" t="s">
        <v>138</v>
      </c>
      <c r="H103" s="174">
        <v>3.25</v>
      </c>
      <c r="I103" s="175"/>
      <c r="J103" s="176">
        <f>ROUND(I103*H103,2)</f>
        <v>0</v>
      </c>
      <c r="K103" s="172" t="s">
        <v>139</v>
      </c>
      <c r="L103" s="40"/>
      <c r="M103" s="177" t="s">
        <v>5</v>
      </c>
      <c r="N103" s="178" t="s">
        <v>43</v>
      </c>
      <c r="O103" s="41"/>
      <c r="P103" s="179">
        <f>O103*H103</f>
        <v>0</v>
      </c>
      <c r="Q103" s="179">
        <v>2.5999999999999998E-4</v>
      </c>
      <c r="R103" s="179">
        <f>Q103*H103</f>
        <v>8.4499999999999994E-4</v>
      </c>
      <c r="S103" s="179">
        <v>0</v>
      </c>
      <c r="T103" s="180">
        <f>S103*H103</f>
        <v>0</v>
      </c>
      <c r="AR103" s="23" t="s">
        <v>140</v>
      </c>
      <c r="AT103" s="23" t="s">
        <v>135</v>
      </c>
      <c r="AU103" s="23" t="s">
        <v>141</v>
      </c>
      <c r="AY103" s="23" t="s">
        <v>132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141</v>
      </c>
      <c r="BK103" s="181">
        <f>ROUND(I103*H103,2)</f>
        <v>0</v>
      </c>
      <c r="BL103" s="23" t="s">
        <v>140</v>
      </c>
      <c r="BM103" s="23" t="s">
        <v>142</v>
      </c>
    </row>
    <row r="104" spans="2:65" s="11" customFormat="1">
      <c r="B104" s="182"/>
      <c r="D104" s="183" t="s">
        <v>143</v>
      </c>
      <c r="E104" s="184" t="s">
        <v>5</v>
      </c>
      <c r="F104" s="185" t="s">
        <v>144</v>
      </c>
      <c r="H104" s="186">
        <v>3.25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143</v>
      </c>
      <c r="AU104" s="184" t="s">
        <v>141</v>
      </c>
      <c r="AV104" s="11" t="s">
        <v>141</v>
      </c>
      <c r="AW104" s="11" t="s">
        <v>35</v>
      </c>
      <c r="AX104" s="11" t="s">
        <v>71</v>
      </c>
      <c r="AY104" s="184" t="s">
        <v>132</v>
      </c>
    </row>
    <row r="105" spans="2:65" s="12" customFormat="1">
      <c r="B105" s="191"/>
      <c r="D105" s="183" t="s">
        <v>143</v>
      </c>
      <c r="E105" s="192" t="s">
        <v>5</v>
      </c>
      <c r="F105" s="193" t="s">
        <v>145</v>
      </c>
      <c r="H105" s="194">
        <v>3.25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143</v>
      </c>
      <c r="AU105" s="192" t="s">
        <v>141</v>
      </c>
      <c r="AV105" s="12" t="s">
        <v>140</v>
      </c>
      <c r="AW105" s="12" t="s">
        <v>35</v>
      </c>
      <c r="AX105" s="12" t="s">
        <v>78</v>
      </c>
      <c r="AY105" s="192" t="s">
        <v>132</v>
      </c>
    </row>
    <row r="106" spans="2:65" s="1" customFormat="1" ht="25.5" customHeight="1">
      <c r="B106" s="169"/>
      <c r="C106" s="170" t="s">
        <v>141</v>
      </c>
      <c r="D106" s="170" t="s">
        <v>135</v>
      </c>
      <c r="E106" s="171" t="s">
        <v>146</v>
      </c>
      <c r="F106" s="172" t="s">
        <v>147</v>
      </c>
      <c r="G106" s="173" t="s">
        <v>138</v>
      </c>
      <c r="H106" s="174">
        <v>3.25</v>
      </c>
      <c r="I106" s="175"/>
      <c r="J106" s="176">
        <f t="shared" ref="J106:J111" si="0">ROUND(I106*H106,2)</f>
        <v>0</v>
      </c>
      <c r="K106" s="172" t="s">
        <v>139</v>
      </c>
      <c r="L106" s="40"/>
      <c r="M106" s="177" t="s">
        <v>5</v>
      </c>
      <c r="N106" s="178" t="s">
        <v>43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1.4235000000000001E-2</v>
      </c>
      <c r="S106" s="179">
        <v>0</v>
      </c>
      <c r="T106" s="180">
        <f t="shared" ref="T106:T111" si="3">S106*H106</f>
        <v>0</v>
      </c>
      <c r="AR106" s="23" t="s">
        <v>140</v>
      </c>
      <c r="AT106" s="23" t="s">
        <v>135</v>
      </c>
      <c r="AU106" s="23" t="s">
        <v>141</v>
      </c>
      <c r="AY106" s="23" t="s">
        <v>132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141</v>
      </c>
      <c r="BK106" s="181">
        <f t="shared" ref="BK106:BK111" si="9">ROUND(I106*H106,2)</f>
        <v>0</v>
      </c>
      <c r="BL106" s="23" t="s">
        <v>140</v>
      </c>
      <c r="BM106" s="23" t="s">
        <v>148</v>
      </c>
    </row>
    <row r="107" spans="2:65" s="1" customFormat="1" ht="25.5" customHeight="1">
      <c r="B107" s="169"/>
      <c r="C107" s="170" t="s">
        <v>149</v>
      </c>
      <c r="D107" s="170" t="s">
        <v>135</v>
      </c>
      <c r="E107" s="171" t="s">
        <v>150</v>
      </c>
      <c r="F107" s="172" t="s">
        <v>151</v>
      </c>
      <c r="G107" s="173" t="s">
        <v>138</v>
      </c>
      <c r="H107" s="174">
        <v>3.25</v>
      </c>
      <c r="I107" s="175"/>
      <c r="J107" s="176">
        <f t="shared" si="0"/>
        <v>0</v>
      </c>
      <c r="K107" s="172" t="s">
        <v>139</v>
      </c>
      <c r="L107" s="40"/>
      <c r="M107" s="177" t="s">
        <v>5</v>
      </c>
      <c r="N107" s="178" t="s">
        <v>43</v>
      </c>
      <c r="O107" s="41"/>
      <c r="P107" s="179">
        <f t="shared" si="1"/>
        <v>0</v>
      </c>
      <c r="Q107" s="179">
        <v>3.0000000000000001E-3</v>
      </c>
      <c r="R107" s="179">
        <f t="shared" si="2"/>
        <v>9.75E-3</v>
      </c>
      <c r="S107" s="179">
        <v>0</v>
      </c>
      <c r="T107" s="180">
        <f t="shared" si="3"/>
        <v>0</v>
      </c>
      <c r="AR107" s="23" t="s">
        <v>140</v>
      </c>
      <c r="AT107" s="23" t="s">
        <v>135</v>
      </c>
      <c r="AU107" s="23" t="s">
        <v>141</v>
      </c>
      <c r="AY107" s="23" t="s">
        <v>132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141</v>
      </c>
      <c r="BK107" s="181">
        <f t="shared" si="9"/>
        <v>0</v>
      </c>
      <c r="BL107" s="23" t="s">
        <v>140</v>
      </c>
      <c r="BM107" s="23" t="s">
        <v>152</v>
      </c>
    </row>
    <row r="108" spans="2:65" s="1" customFormat="1" ht="25.5" customHeight="1">
      <c r="B108" s="169"/>
      <c r="C108" s="170" t="s">
        <v>140</v>
      </c>
      <c r="D108" s="170" t="s">
        <v>135</v>
      </c>
      <c r="E108" s="171" t="s">
        <v>153</v>
      </c>
      <c r="F108" s="172" t="s">
        <v>154</v>
      </c>
      <c r="G108" s="173" t="s">
        <v>138</v>
      </c>
      <c r="H108" s="174">
        <v>3.25</v>
      </c>
      <c r="I108" s="175"/>
      <c r="J108" s="176">
        <f t="shared" si="0"/>
        <v>0</v>
      </c>
      <c r="K108" s="172" t="s">
        <v>139</v>
      </c>
      <c r="L108" s="40"/>
      <c r="M108" s="177" t="s">
        <v>5</v>
      </c>
      <c r="N108" s="178" t="s">
        <v>43</v>
      </c>
      <c r="O108" s="41"/>
      <c r="P108" s="179">
        <f t="shared" si="1"/>
        <v>0</v>
      </c>
      <c r="Q108" s="179">
        <v>1.575E-2</v>
      </c>
      <c r="R108" s="179">
        <f t="shared" si="2"/>
        <v>5.1187499999999997E-2</v>
      </c>
      <c r="S108" s="179">
        <v>0</v>
      </c>
      <c r="T108" s="180">
        <f t="shared" si="3"/>
        <v>0</v>
      </c>
      <c r="AR108" s="23" t="s">
        <v>140</v>
      </c>
      <c r="AT108" s="23" t="s">
        <v>135</v>
      </c>
      <c r="AU108" s="23" t="s">
        <v>141</v>
      </c>
      <c r="AY108" s="23" t="s">
        <v>132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141</v>
      </c>
      <c r="BK108" s="181">
        <f t="shared" si="9"/>
        <v>0</v>
      </c>
      <c r="BL108" s="23" t="s">
        <v>140</v>
      </c>
      <c r="BM108" s="23" t="s">
        <v>155</v>
      </c>
    </row>
    <row r="109" spans="2:65" s="1" customFormat="1" ht="25.5" customHeight="1">
      <c r="B109" s="169"/>
      <c r="C109" s="170" t="s">
        <v>76</v>
      </c>
      <c r="D109" s="170" t="s">
        <v>135</v>
      </c>
      <c r="E109" s="171" t="s">
        <v>156</v>
      </c>
      <c r="F109" s="172" t="s">
        <v>157</v>
      </c>
      <c r="G109" s="173" t="s">
        <v>138</v>
      </c>
      <c r="H109" s="174">
        <v>19.707999999999998</v>
      </c>
      <c r="I109" s="175"/>
      <c r="J109" s="176">
        <f t="shared" si="0"/>
        <v>0</v>
      </c>
      <c r="K109" s="172" t="s">
        <v>139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2.5999999999999998E-4</v>
      </c>
      <c r="R109" s="179">
        <f t="shared" si="2"/>
        <v>5.1240799999999987E-3</v>
      </c>
      <c r="S109" s="179">
        <v>0</v>
      </c>
      <c r="T109" s="180">
        <f t="shared" si="3"/>
        <v>0</v>
      </c>
      <c r="AR109" s="23" t="s">
        <v>140</v>
      </c>
      <c r="AT109" s="23" t="s">
        <v>135</v>
      </c>
      <c r="AU109" s="23" t="s">
        <v>141</v>
      </c>
      <c r="AY109" s="23" t="s">
        <v>132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141</v>
      </c>
      <c r="BK109" s="181">
        <f t="shared" si="9"/>
        <v>0</v>
      </c>
      <c r="BL109" s="23" t="s">
        <v>140</v>
      </c>
      <c r="BM109" s="23" t="s">
        <v>158</v>
      </c>
    </row>
    <row r="110" spans="2:65" s="1" customFormat="1" ht="25.5" customHeight="1">
      <c r="B110" s="169"/>
      <c r="C110" s="170" t="s">
        <v>133</v>
      </c>
      <c r="D110" s="170" t="s">
        <v>135</v>
      </c>
      <c r="E110" s="171" t="s">
        <v>159</v>
      </c>
      <c r="F110" s="172" t="s">
        <v>160</v>
      </c>
      <c r="G110" s="173" t="s">
        <v>138</v>
      </c>
      <c r="H110" s="174">
        <v>19.707999999999998</v>
      </c>
      <c r="I110" s="175"/>
      <c r="J110" s="176">
        <f t="shared" si="0"/>
        <v>0</v>
      </c>
      <c r="K110" s="172" t="s">
        <v>139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4.3800000000000002E-3</v>
      </c>
      <c r="R110" s="179">
        <f t="shared" si="2"/>
        <v>8.6321040000000002E-2</v>
      </c>
      <c r="S110" s="179">
        <v>0</v>
      </c>
      <c r="T110" s="180">
        <f t="shared" si="3"/>
        <v>0</v>
      </c>
      <c r="AR110" s="23" t="s">
        <v>140</v>
      </c>
      <c r="AT110" s="23" t="s">
        <v>135</v>
      </c>
      <c r="AU110" s="23" t="s">
        <v>141</v>
      </c>
      <c r="AY110" s="23" t="s">
        <v>132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141</v>
      </c>
      <c r="BK110" s="181">
        <f t="shared" si="9"/>
        <v>0</v>
      </c>
      <c r="BL110" s="23" t="s">
        <v>140</v>
      </c>
      <c r="BM110" s="23" t="s">
        <v>161</v>
      </c>
    </row>
    <row r="111" spans="2:65" s="1" customFormat="1" ht="16.5" customHeight="1">
      <c r="B111" s="169"/>
      <c r="C111" s="170" t="s">
        <v>162</v>
      </c>
      <c r="D111" s="170" t="s">
        <v>135</v>
      </c>
      <c r="E111" s="171" t="s">
        <v>163</v>
      </c>
      <c r="F111" s="172" t="s">
        <v>164</v>
      </c>
      <c r="G111" s="173" t="s">
        <v>138</v>
      </c>
      <c r="H111" s="174">
        <v>3.4710000000000001</v>
      </c>
      <c r="I111" s="175"/>
      <c r="J111" s="176">
        <f t="shared" si="0"/>
        <v>0</v>
      </c>
      <c r="K111" s="172" t="s">
        <v>139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3.0000000000000001E-3</v>
      </c>
      <c r="R111" s="179">
        <f t="shared" si="2"/>
        <v>1.0413E-2</v>
      </c>
      <c r="S111" s="179">
        <v>0</v>
      </c>
      <c r="T111" s="180">
        <f t="shared" si="3"/>
        <v>0</v>
      </c>
      <c r="AR111" s="23" t="s">
        <v>140</v>
      </c>
      <c r="AT111" s="23" t="s">
        <v>135</v>
      </c>
      <c r="AU111" s="23" t="s">
        <v>141</v>
      </c>
      <c r="AY111" s="23" t="s">
        <v>132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141</v>
      </c>
      <c r="BK111" s="181">
        <f t="shared" si="9"/>
        <v>0</v>
      </c>
      <c r="BL111" s="23" t="s">
        <v>140</v>
      </c>
      <c r="BM111" s="23" t="s">
        <v>165</v>
      </c>
    </row>
    <row r="112" spans="2:65" s="11" customFormat="1">
      <c r="B112" s="182"/>
      <c r="D112" s="183" t="s">
        <v>143</v>
      </c>
      <c r="E112" s="184" t="s">
        <v>5</v>
      </c>
      <c r="F112" s="185" t="s">
        <v>166</v>
      </c>
      <c r="H112" s="186">
        <v>1.9710000000000001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143</v>
      </c>
      <c r="AU112" s="184" t="s">
        <v>141</v>
      </c>
      <c r="AV112" s="11" t="s">
        <v>141</v>
      </c>
      <c r="AW112" s="11" t="s">
        <v>35</v>
      </c>
      <c r="AX112" s="11" t="s">
        <v>71</v>
      </c>
      <c r="AY112" s="184" t="s">
        <v>132</v>
      </c>
    </row>
    <row r="113" spans="2:65" s="11" customFormat="1">
      <c r="B113" s="182"/>
      <c r="D113" s="183" t="s">
        <v>143</v>
      </c>
      <c r="E113" s="184" t="s">
        <v>5</v>
      </c>
      <c r="F113" s="185" t="s">
        <v>167</v>
      </c>
      <c r="H113" s="186">
        <v>1.5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143</v>
      </c>
      <c r="AU113" s="184" t="s">
        <v>141</v>
      </c>
      <c r="AV113" s="11" t="s">
        <v>141</v>
      </c>
      <c r="AW113" s="11" t="s">
        <v>35</v>
      </c>
      <c r="AX113" s="11" t="s">
        <v>71</v>
      </c>
      <c r="AY113" s="184" t="s">
        <v>132</v>
      </c>
    </row>
    <row r="114" spans="2:65" s="12" customFormat="1">
      <c r="B114" s="191"/>
      <c r="D114" s="183" t="s">
        <v>143</v>
      </c>
      <c r="E114" s="192" t="s">
        <v>5</v>
      </c>
      <c r="F114" s="193" t="s">
        <v>145</v>
      </c>
      <c r="H114" s="194">
        <v>3.4710000000000001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143</v>
      </c>
      <c r="AU114" s="192" t="s">
        <v>141</v>
      </c>
      <c r="AV114" s="12" t="s">
        <v>140</v>
      </c>
      <c r="AW114" s="12" t="s">
        <v>35</v>
      </c>
      <c r="AX114" s="12" t="s">
        <v>78</v>
      </c>
      <c r="AY114" s="192" t="s">
        <v>132</v>
      </c>
    </row>
    <row r="115" spans="2:65" s="1" customFormat="1" ht="25.5" customHeight="1">
      <c r="B115" s="169"/>
      <c r="C115" s="170" t="s">
        <v>168</v>
      </c>
      <c r="D115" s="170" t="s">
        <v>135</v>
      </c>
      <c r="E115" s="171" t="s">
        <v>169</v>
      </c>
      <c r="F115" s="172" t="s">
        <v>170</v>
      </c>
      <c r="G115" s="173" t="s">
        <v>138</v>
      </c>
      <c r="H115" s="174">
        <v>19.707999999999998</v>
      </c>
      <c r="I115" s="175"/>
      <c r="J115" s="176">
        <f>ROUND(I115*H115,2)</f>
        <v>0</v>
      </c>
      <c r="K115" s="172" t="s">
        <v>139</v>
      </c>
      <c r="L115" s="40"/>
      <c r="M115" s="177" t="s">
        <v>5</v>
      </c>
      <c r="N115" s="178" t="s">
        <v>43</v>
      </c>
      <c r="O115" s="41"/>
      <c r="P115" s="179">
        <f>O115*H115</f>
        <v>0</v>
      </c>
      <c r="Q115" s="179">
        <v>1.575E-2</v>
      </c>
      <c r="R115" s="179">
        <f>Q115*H115</f>
        <v>0.31040099999999998</v>
      </c>
      <c r="S115" s="179">
        <v>0</v>
      </c>
      <c r="T115" s="180">
        <f>S115*H115</f>
        <v>0</v>
      </c>
      <c r="AR115" s="23" t="s">
        <v>140</v>
      </c>
      <c r="AT115" s="23" t="s">
        <v>135</v>
      </c>
      <c r="AU115" s="23" t="s">
        <v>141</v>
      </c>
      <c r="AY115" s="23" t="s">
        <v>132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141</v>
      </c>
      <c r="BK115" s="181">
        <f>ROUND(I115*H115,2)</f>
        <v>0</v>
      </c>
      <c r="BL115" s="23" t="s">
        <v>140</v>
      </c>
      <c r="BM115" s="23" t="s">
        <v>171</v>
      </c>
    </row>
    <row r="116" spans="2:65" s="11" customFormat="1">
      <c r="B116" s="182"/>
      <c r="D116" s="183" t="s">
        <v>143</v>
      </c>
      <c r="E116" s="184" t="s">
        <v>5</v>
      </c>
      <c r="F116" s="185" t="s">
        <v>172</v>
      </c>
      <c r="H116" s="186">
        <v>19.707999999999998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143</v>
      </c>
      <c r="AU116" s="184" t="s">
        <v>141</v>
      </c>
      <c r="AV116" s="11" t="s">
        <v>141</v>
      </c>
      <c r="AW116" s="11" t="s">
        <v>35</v>
      </c>
      <c r="AX116" s="11" t="s">
        <v>78</v>
      </c>
      <c r="AY116" s="184" t="s">
        <v>132</v>
      </c>
    </row>
    <row r="117" spans="2:65" s="1" customFormat="1" ht="25.5" customHeight="1">
      <c r="B117" s="169"/>
      <c r="C117" s="170" t="s">
        <v>173</v>
      </c>
      <c r="D117" s="170" t="s">
        <v>135</v>
      </c>
      <c r="E117" s="171" t="s">
        <v>174</v>
      </c>
      <c r="F117" s="172" t="s">
        <v>175</v>
      </c>
      <c r="G117" s="173" t="s">
        <v>138</v>
      </c>
      <c r="H117" s="174">
        <v>28.08</v>
      </c>
      <c r="I117" s="175"/>
      <c r="J117" s="176">
        <f>ROUND(I117*H117,2)</f>
        <v>0</v>
      </c>
      <c r="K117" s="172" t="s">
        <v>139</v>
      </c>
      <c r="L117" s="40"/>
      <c r="M117" s="177" t="s">
        <v>5</v>
      </c>
      <c r="N117" s="178" t="s">
        <v>43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140</v>
      </c>
      <c r="AT117" s="23" t="s">
        <v>135</v>
      </c>
      <c r="AU117" s="23" t="s">
        <v>141</v>
      </c>
      <c r="AY117" s="23" t="s">
        <v>132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141</v>
      </c>
      <c r="BK117" s="181">
        <f>ROUND(I117*H117,2)</f>
        <v>0</v>
      </c>
      <c r="BL117" s="23" t="s">
        <v>140</v>
      </c>
      <c r="BM117" s="23" t="s">
        <v>176</v>
      </c>
    </row>
    <row r="118" spans="2:65" s="11" customFormat="1">
      <c r="B118" s="182"/>
      <c r="D118" s="183" t="s">
        <v>143</v>
      </c>
      <c r="E118" s="184" t="s">
        <v>5</v>
      </c>
      <c r="F118" s="185" t="s">
        <v>177</v>
      </c>
      <c r="H118" s="186">
        <v>8.08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143</v>
      </c>
      <c r="AU118" s="184" t="s">
        <v>141</v>
      </c>
      <c r="AV118" s="11" t="s">
        <v>141</v>
      </c>
      <c r="AW118" s="11" t="s">
        <v>35</v>
      </c>
      <c r="AX118" s="11" t="s">
        <v>71</v>
      </c>
      <c r="AY118" s="184" t="s">
        <v>132</v>
      </c>
    </row>
    <row r="119" spans="2:65" s="11" customFormat="1">
      <c r="B119" s="182"/>
      <c r="D119" s="183" t="s">
        <v>143</v>
      </c>
      <c r="E119" s="184" t="s">
        <v>5</v>
      </c>
      <c r="F119" s="185" t="s">
        <v>178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143</v>
      </c>
      <c r="AU119" s="184" t="s">
        <v>141</v>
      </c>
      <c r="AV119" s="11" t="s">
        <v>141</v>
      </c>
      <c r="AW119" s="11" t="s">
        <v>35</v>
      </c>
      <c r="AX119" s="11" t="s">
        <v>71</v>
      </c>
      <c r="AY119" s="184" t="s">
        <v>132</v>
      </c>
    </row>
    <row r="120" spans="2:65" s="12" customFormat="1">
      <c r="B120" s="191"/>
      <c r="D120" s="183" t="s">
        <v>143</v>
      </c>
      <c r="E120" s="192" t="s">
        <v>5</v>
      </c>
      <c r="F120" s="193" t="s">
        <v>145</v>
      </c>
      <c r="H120" s="194">
        <v>28.08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143</v>
      </c>
      <c r="AU120" s="192" t="s">
        <v>141</v>
      </c>
      <c r="AV120" s="12" t="s">
        <v>140</v>
      </c>
      <c r="AW120" s="12" t="s">
        <v>35</v>
      </c>
      <c r="AX120" s="12" t="s">
        <v>78</v>
      </c>
      <c r="AY120" s="192" t="s">
        <v>132</v>
      </c>
    </row>
    <row r="121" spans="2:65" s="1" customFormat="1" ht="25.5" customHeight="1">
      <c r="B121" s="169"/>
      <c r="C121" s="170" t="s">
        <v>179</v>
      </c>
      <c r="D121" s="170" t="s">
        <v>135</v>
      </c>
      <c r="E121" s="171" t="s">
        <v>180</v>
      </c>
      <c r="F121" s="172" t="s">
        <v>181</v>
      </c>
      <c r="G121" s="173" t="s">
        <v>138</v>
      </c>
      <c r="H121" s="174">
        <v>50</v>
      </c>
      <c r="I121" s="175"/>
      <c r="J121" s="176">
        <f>ROUND(I121*H121,2)</f>
        <v>0</v>
      </c>
      <c r="K121" s="172" t="s">
        <v>139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140</v>
      </c>
      <c r="AT121" s="23" t="s">
        <v>135</v>
      </c>
      <c r="AU121" s="23" t="s">
        <v>141</v>
      </c>
      <c r="AY121" s="23" t="s">
        <v>132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141</v>
      </c>
      <c r="BK121" s="181">
        <f>ROUND(I121*H121,2)</f>
        <v>0</v>
      </c>
      <c r="BL121" s="23" t="s">
        <v>140</v>
      </c>
      <c r="BM121" s="23" t="s">
        <v>182</v>
      </c>
    </row>
    <row r="122" spans="2:65" s="13" customFormat="1">
      <c r="B122" s="199"/>
      <c r="D122" s="183" t="s">
        <v>143</v>
      </c>
      <c r="E122" s="200" t="s">
        <v>5</v>
      </c>
      <c r="F122" s="201" t="s">
        <v>183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143</v>
      </c>
      <c r="AU122" s="200" t="s">
        <v>141</v>
      </c>
      <c r="AV122" s="13" t="s">
        <v>78</v>
      </c>
      <c r="AW122" s="13" t="s">
        <v>35</v>
      </c>
      <c r="AX122" s="13" t="s">
        <v>71</v>
      </c>
      <c r="AY122" s="200" t="s">
        <v>132</v>
      </c>
    </row>
    <row r="123" spans="2:65" s="11" customFormat="1">
      <c r="B123" s="182"/>
      <c r="D123" s="183" t="s">
        <v>143</v>
      </c>
      <c r="E123" s="184" t="s">
        <v>5</v>
      </c>
      <c r="F123" s="185" t="s">
        <v>184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143</v>
      </c>
      <c r="AU123" s="184" t="s">
        <v>141</v>
      </c>
      <c r="AV123" s="11" t="s">
        <v>141</v>
      </c>
      <c r="AW123" s="11" t="s">
        <v>35</v>
      </c>
      <c r="AX123" s="11" t="s">
        <v>78</v>
      </c>
      <c r="AY123" s="184" t="s">
        <v>132</v>
      </c>
    </row>
    <row r="124" spans="2:65" s="1" customFormat="1" ht="25.5" customHeight="1">
      <c r="B124" s="169"/>
      <c r="C124" s="170" t="s">
        <v>185</v>
      </c>
      <c r="D124" s="170" t="s">
        <v>135</v>
      </c>
      <c r="E124" s="171" t="s">
        <v>186</v>
      </c>
      <c r="F124" s="172" t="s">
        <v>187</v>
      </c>
      <c r="G124" s="173" t="s">
        <v>188</v>
      </c>
      <c r="H124" s="174">
        <v>0.126</v>
      </c>
      <c r="I124" s="175"/>
      <c r="J124" s="176">
        <f>ROUND(I124*H124,2)</f>
        <v>0</v>
      </c>
      <c r="K124" s="172" t="s">
        <v>139</v>
      </c>
      <c r="L124" s="40"/>
      <c r="M124" s="177" t="s">
        <v>5</v>
      </c>
      <c r="N124" s="178" t="s">
        <v>43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140</v>
      </c>
      <c r="AT124" s="23" t="s">
        <v>135</v>
      </c>
      <c r="AU124" s="23" t="s">
        <v>141</v>
      </c>
      <c r="AY124" s="23" t="s">
        <v>132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141</v>
      </c>
      <c r="BK124" s="181">
        <f>ROUND(I124*H124,2)</f>
        <v>0</v>
      </c>
      <c r="BL124" s="23" t="s">
        <v>140</v>
      </c>
      <c r="BM124" s="23" t="s">
        <v>189</v>
      </c>
    </row>
    <row r="125" spans="2:65" s="1" customFormat="1" ht="25.5" customHeight="1">
      <c r="B125" s="169"/>
      <c r="C125" s="170" t="s">
        <v>190</v>
      </c>
      <c r="D125" s="170" t="s">
        <v>135</v>
      </c>
      <c r="E125" s="171" t="s">
        <v>191</v>
      </c>
      <c r="F125" s="172" t="s">
        <v>192</v>
      </c>
      <c r="G125" s="173" t="s">
        <v>188</v>
      </c>
      <c r="H125" s="174">
        <v>0.126</v>
      </c>
      <c r="I125" s="175"/>
      <c r="J125" s="176">
        <f>ROUND(I125*H125,2)</f>
        <v>0</v>
      </c>
      <c r="K125" s="172" t="s">
        <v>139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140</v>
      </c>
      <c r="AT125" s="23" t="s">
        <v>135</v>
      </c>
      <c r="AU125" s="23" t="s">
        <v>141</v>
      </c>
      <c r="AY125" s="23" t="s">
        <v>132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141</v>
      </c>
      <c r="BK125" s="181">
        <f>ROUND(I125*H125,2)</f>
        <v>0</v>
      </c>
      <c r="BL125" s="23" t="s">
        <v>140</v>
      </c>
      <c r="BM125" s="23" t="s">
        <v>193</v>
      </c>
    </row>
    <row r="126" spans="2:65" s="1" customFormat="1" ht="25.5" customHeight="1">
      <c r="B126" s="169"/>
      <c r="C126" s="170" t="s">
        <v>194</v>
      </c>
      <c r="D126" s="170" t="s">
        <v>135</v>
      </c>
      <c r="E126" s="171" t="s">
        <v>195</v>
      </c>
      <c r="F126" s="172" t="s">
        <v>196</v>
      </c>
      <c r="G126" s="173" t="s">
        <v>188</v>
      </c>
      <c r="H126" s="174">
        <v>0.126</v>
      </c>
      <c r="I126" s="175"/>
      <c r="J126" s="176">
        <f>ROUND(I126*H126,2)</f>
        <v>0</v>
      </c>
      <c r="K126" s="172" t="s">
        <v>139</v>
      </c>
      <c r="L126" s="40"/>
      <c r="M126" s="177" t="s">
        <v>5</v>
      </c>
      <c r="N126" s="178" t="s">
        <v>43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140</v>
      </c>
      <c r="AT126" s="23" t="s">
        <v>135</v>
      </c>
      <c r="AU126" s="23" t="s">
        <v>141</v>
      </c>
      <c r="AY126" s="23" t="s">
        <v>132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141</v>
      </c>
      <c r="BK126" s="181">
        <f>ROUND(I126*H126,2)</f>
        <v>0</v>
      </c>
      <c r="BL126" s="23" t="s">
        <v>140</v>
      </c>
      <c r="BM126" s="23" t="s">
        <v>197</v>
      </c>
    </row>
    <row r="127" spans="2:65" s="13" customFormat="1">
      <c r="B127" s="199"/>
      <c r="D127" s="183" t="s">
        <v>143</v>
      </c>
      <c r="E127" s="200" t="s">
        <v>5</v>
      </c>
      <c r="F127" s="201" t="s">
        <v>198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143</v>
      </c>
      <c r="AU127" s="200" t="s">
        <v>141</v>
      </c>
      <c r="AV127" s="13" t="s">
        <v>78</v>
      </c>
      <c r="AW127" s="13" t="s">
        <v>35</v>
      </c>
      <c r="AX127" s="13" t="s">
        <v>71</v>
      </c>
      <c r="AY127" s="200" t="s">
        <v>132</v>
      </c>
    </row>
    <row r="128" spans="2:65" s="11" customFormat="1">
      <c r="B128" s="182"/>
      <c r="D128" s="183" t="s">
        <v>143</v>
      </c>
      <c r="E128" s="184" t="s">
        <v>5</v>
      </c>
      <c r="F128" s="185" t="s">
        <v>199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143</v>
      </c>
      <c r="AU128" s="184" t="s">
        <v>141</v>
      </c>
      <c r="AV128" s="11" t="s">
        <v>141</v>
      </c>
      <c r="AW128" s="11" t="s">
        <v>35</v>
      </c>
      <c r="AX128" s="11" t="s">
        <v>78</v>
      </c>
      <c r="AY128" s="184" t="s">
        <v>132</v>
      </c>
    </row>
    <row r="129" spans="2:65" s="1" customFormat="1" ht="25.5" customHeight="1">
      <c r="B129" s="169"/>
      <c r="C129" s="170" t="s">
        <v>200</v>
      </c>
      <c r="D129" s="170" t="s">
        <v>135</v>
      </c>
      <c r="E129" s="171" t="s">
        <v>201</v>
      </c>
      <c r="F129" s="172" t="s">
        <v>202</v>
      </c>
      <c r="G129" s="173" t="s">
        <v>138</v>
      </c>
      <c r="H129" s="174">
        <v>3.25</v>
      </c>
      <c r="I129" s="175"/>
      <c r="J129" s="176">
        <f>ROUND(I129*H129,2)</f>
        <v>0</v>
      </c>
      <c r="K129" s="172" t="s">
        <v>139</v>
      </c>
      <c r="L129" s="40"/>
      <c r="M129" s="177" t="s">
        <v>5</v>
      </c>
      <c r="N129" s="178" t="s">
        <v>43</v>
      </c>
      <c r="O129" s="41"/>
      <c r="P129" s="179">
        <f>O129*H129</f>
        <v>0</v>
      </c>
      <c r="Q129" s="179">
        <v>5.67E-2</v>
      </c>
      <c r="R129" s="179">
        <f>Q129*H129</f>
        <v>0.18427499999999999</v>
      </c>
      <c r="S129" s="179">
        <v>0</v>
      </c>
      <c r="T129" s="180">
        <f>S129*H129</f>
        <v>0</v>
      </c>
      <c r="AR129" s="23" t="s">
        <v>140</v>
      </c>
      <c r="AT129" s="23" t="s">
        <v>135</v>
      </c>
      <c r="AU129" s="23" t="s">
        <v>141</v>
      </c>
      <c r="AY129" s="23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141</v>
      </c>
      <c r="BK129" s="181">
        <f>ROUND(I129*H129,2)</f>
        <v>0</v>
      </c>
      <c r="BL129" s="23" t="s">
        <v>140</v>
      </c>
      <c r="BM129" s="23" t="s">
        <v>203</v>
      </c>
    </row>
    <row r="130" spans="2:65" s="11" customFormat="1">
      <c r="B130" s="182"/>
      <c r="D130" s="183" t="s">
        <v>143</v>
      </c>
      <c r="E130" s="184" t="s">
        <v>5</v>
      </c>
      <c r="F130" s="185" t="s">
        <v>144</v>
      </c>
      <c r="H130" s="186">
        <v>3.25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143</v>
      </c>
      <c r="AU130" s="184" t="s">
        <v>141</v>
      </c>
      <c r="AV130" s="11" t="s">
        <v>141</v>
      </c>
      <c r="AW130" s="11" t="s">
        <v>35</v>
      </c>
      <c r="AX130" s="11" t="s">
        <v>71</v>
      </c>
      <c r="AY130" s="184" t="s">
        <v>132</v>
      </c>
    </row>
    <row r="131" spans="2:65" s="12" customFormat="1">
      <c r="B131" s="191"/>
      <c r="D131" s="183" t="s">
        <v>143</v>
      </c>
      <c r="E131" s="192" t="s">
        <v>5</v>
      </c>
      <c r="F131" s="193" t="s">
        <v>145</v>
      </c>
      <c r="H131" s="194">
        <v>3.25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143</v>
      </c>
      <c r="AU131" s="192" t="s">
        <v>141</v>
      </c>
      <c r="AV131" s="12" t="s">
        <v>140</v>
      </c>
      <c r="AW131" s="12" t="s">
        <v>35</v>
      </c>
      <c r="AX131" s="12" t="s">
        <v>78</v>
      </c>
      <c r="AY131" s="192" t="s">
        <v>132</v>
      </c>
    </row>
    <row r="132" spans="2:65" s="1" customFormat="1" ht="25.5" customHeight="1">
      <c r="B132" s="169"/>
      <c r="C132" s="170" t="s">
        <v>11</v>
      </c>
      <c r="D132" s="170" t="s">
        <v>135</v>
      </c>
      <c r="E132" s="171" t="s">
        <v>204</v>
      </c>
      <c r="F132" s="172" t="s">
        <v>205</v>
      </c>
      <c r="G132" s="173" t="s">
        <v>206</v>
      </c>
      <c r="H132" s="174">
        <v>2</v>
      </c>
      <c r="I132" s="175"/>
      <c r="J132" s="176">
        <f>ROUND(I132*H132,2)</f>
        <v>0</v>
      </c>
      <c r="K132" s="172" t="s">
        <v>139</v>
      </c>
      <c r="L132" s="40"/>
      <c r="M132" s="177" t="s">
        <v>5</v>
      </c>
      <c r="N132" s="178" t="s">
        <v>43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140</v>
      </c>
      <c r="AT132" s="23" t="s">
        <v>135</v>
      </c>
      <c r="AU132" s="23" t="s">
        <v>141</v>
      </c>
      <c r="AY132" s="23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141</v>
      </c>
      <c r="BK132" s="181">
        <f>ROUND(I132*H132,2)</f>
        <v>0</v>
      </c>
      <c r="BL132" s="23" t="s">
        <v>140</v>
      </c>
      <c r="BM132" s="23" t="s">
        <v>207</v>
      </c>
    </row>
    <row r="133" spans="2:65" s="1" customFormat="1" ht="16.5" customHeight="1">
      <c r="B133" s="169"/>
      <c r="C133" s="206" t="s">
        <v>208</v>
      </c>
      <c r="D133" s="206" t="s">
        <v>209</v>
      </c>
      <c r="E133" s="207" t="s">
        <v>210</v>
      </c>
      <c r="F133" s="208" t="s">
        <v>211</v>
      </c>
      <c r="G133" s="209" t="s">
        <v>206</v>
      </c>
      <c r="H133" s="210">
        <v>1</v>
      </c>
      <c r="I133" s="211"/>
      <c r="J133" s="212">
        <f>ROUND(I133*H133,2)</f>
        <v>0</v>
      </c>
      <c r="K133" s="208" t="s">
        <v>139</v>
      </c>
      <c r="L133" s="213"/>
      <c r="M133" s="214" t="s">
        <v>5</v>
      </c>
      <c r="N133" s="215" t="s">
        <v>43</v>
      </c>
      <c r="O133" s="41"/>
      <c r="P133" s="179">
        <f>O133*H133</f>
        <v>0</v>
      </c>
      <c r="Q133" s="179">
        <v>2.3470000000000001E-2</v>
      </c>
      <c r="R133" s="179">
        <f>Q133*H133</f>
        <v>2.3470000000000001E-2</v>
      </c>
      <c r="S133" s="179">
        <v>0</v>
      </c>
      <c r="T133" s="180">
        <f>S133*H133</f>
        <v>0</v>
      </c>
      <c r="AR133" s="23" t="s">
        <v>168</v>
      </c>
      <c r="AT133" s="23" t="s">
        <v>209</v>
      </c>
      <c r="AU133" s="23" t="s">
        <v>141</v>
      </c>
      <c r="AY133" s="23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141</v>
      </c>
      <c r="BK133" s="181">
        <f>ROUND(I133*H133,2)</f>
        <v>0</v>
      </c>
      <c r="BL133" s="23" t="s">
        <v>140</v>
      </c>
      <c r="BM133" s="23" t="s">
        <v>212</v>
      </c>
    </row>
    <row r="134" spans="2:65" s="10" customFormat="1" ht="29.85" customHeight="1">
      <c r="B134" s="156"/>
      <c r="D134" s="157" t="s">
        <v>70</v>
      </c>
      <c r="E134" s="167" t="s">
        <v>173</v>
      </c>
      <c r="F134" s="167" t="s">
        <v>213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2.6464000000000001E-3</v>
      </c>
      <c r="S134" s="162"/>
      <c r="T134" s="164">
        <f>SUM(T135:T154)</f>
        <v>2.6484562</v>
      </c>
      <c r="AR134" s="157" t="s">
        <v>78</v>
      </c>
      <c r="AT134" s="165" t="s">
        <v>70</v>
      </c>
      <c r="AU134" s="165" t="s">
        <v>78</v>
      </c>
      <c r="AY134" s="157" t="s">
        <v>132</v>
      </c>
      <c r="BK134" s="166">
        <f>SUM(BK135:BK154)</f>
        <v>0</v>
      </c>
    </row>
    <row r="135" spans="2:65" s="1" customFormat="1" ht="16.5" customHeight="1">
      <c r="B135" s="169"/>
      <c r="C135" s="170" t="s">
        <v>214</v>
      </c>
      <c r="D135" s="170" t="s">
        <v>135</v>
      </c>
      <c r="E135" s="171" t="s">
        <v>215</v>
      </c>
      <c r="F135" s="172" t="s">
        <v>216</v>
      </c>
      <c r="G135" s="173" t="s">
        <v>138</v>
      </c>
      <c r="H135" s="174">
        <v>28.984000000000002</v>
      </c>
      <c r="I135" s="175"/>
      <c r="J135" s="176">
        <f>ROUND(I135*H135,2)</f>
        <v>0</v>
      </c>
      <c r="K135" s="172" t="s">
        <v>139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208</v>
      </c>
      <c r="AT135" s="23" t="s">
        <v>135</v>
      </c>
      <c r="AU135" s="23" t="s">
        <v>141</v>
      </c>
      <c r="AY135" s="23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141</v>
      </c>
      <c r="BK135" s="181">
        <f>ROUND(I135*H135,2)</f>
        <v>0</v>
      </c>
      <c r="BL135" s="23" t="s">
        <v>208</v>
      </c>
      <c r="BM135" s="23" t="s">
        <v>217</v>
      </c>
    </row>
    <row r="136" spans="2:65" s="13" customFormat="1">
      <c r="B136" s="199"/>
      <c r="D136" s="183" t="s">
        <v>143</v>
      </c>
      <c r="E136" s="200" t="s">
        <v>5</v>
      </c>
      <c r="F136" s="201" t="s">
        <v>218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143</v>
      </c>
      <c r="AU136" s="200" t="s">
        <v>141</v>
      </c>
      <c r="AV136" s="13" t="s">
        <v>78</v>
      </c>
      <c r="AW136" s="13" t="s">
        <v>35</v>
      </c>
      <c r="AX136" s="13" t="s">
        <v>71</v>
      </c>
      <c r="AY136" s="200" t="s">
        <v>132</v>
      </c>
    </row>
    <row r="137" spans="2:65" s="11" customFormat="1">
      <c r="B137" s="182"/>
      <c r="D137" s="183" t="s">
        <v>143</v>
      </c>
      <c r="E137" s="184" t="s">
        <v>5</v>
      </c>
      <c r="F137" s="185" t="s">
        <v>219</v>
      </c>
      <c r="H137" s="186">
        <v>20.904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143</v>
      </c>
      <c r="AU137" s="184" t="s">
        <v>141</v>
      </c>
      <c r="AV137" s="11" t="s">
        <v>141</v>
      </c>
      <c r="AW137" s="11" t="s">
        <v>35</v>
      </c>
      <c r="AX137" s="11" t="s">
        <v>71</v>
      </c>
      <c r="AY137" s="184" t="s">
        <v>132</v>
      </c>
    </row>
    <row r="138" spans="2:65" s="13" customFormat="1">
      <c r="B138" s="199"/>
      <c r="D138" s="183" t="s">
        <v>143</v>
      </c>
      <c r="E138" s="200" t="s">
        <v>5</v>
      </c>
      <c r="F138" s="201" t="s">
        <v>220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143</v>
      </c>
      <c r="AU138" s="200" t="s">
        <v>141</v>
      </c>
      <c r="AV138" s="13" t="s">
        <v>78</v>
      </c>
      <c r="AW138" s="13" t="s">
        <v>35</v>
      </c>
      <c r="AX138" s="13" t="s">
        <v>71</v>
      </c>
      <c r="AY138" s="200" t="s">
        <v>132</v>
      </c>
    </row>
    <row r="139" spans="2:65" s="11" customFormat="1">
      <c r="B139" s="182"/>
      <c r="D139" s="183" t="s">
        <v>143</v>
      </c>
      <c r="E139" s="184" t="s">
        <v>5</v>
      </c>
      <c r="F139" s="185" t="s">
        <v>177</v>
      </c>
      <c r="H139" s="186">
        <v>8.08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143</v>
      </c>
      <c r="AU139" s="184" t="s">
        <v>141</v>
      </c>
      <c r="AV139" s="11" t="s">
        <v>141</v>
      </c>
      <c r="AW139" s="11" t="s">
        <v>35</v>
      </c>
      <c r="AX139" s="11" t="s">
        <v>71</v>
      </c>
      <c r="AY139" s="184" t="s">
        <v>132</v>
      </c>
    </row>
    <row r="140" spans="2:65" s="12" customFormat="1">
      <c r="B140" s="191"/>
      <c r="D140" s="183" t="s">
        <v>143</v>
      </c>
      <c r="E140" s="192" t="s">
        <v>5</v>
      </c>
      <c r="F140" s="193" t="s">
        <v>145</v>
      </c>
      <c r="H140" s="194">
        <v>28.984000000000002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143</v>
      </c>
      <c r="AU140" s="192" t="s">
        <v>141</v>
      </c>
      <c r="AV140" s="12" t="s">
        <v>140</v>
      </c>
      <c r="AW140" s="12" t="s">
        <v>35</v>
      </c>
      <c r="AX140" s="12" t="s">
        <v>78</v>
      </c>
      <c r="AY140" s="192" t="s">
        <v>132</v>
      </c>
    </row>
    <row r="141" spans="2:65" s="1" customFormat="1" ht="16.5" customHeight="1">
      <c r="B141" s="169"/>
      <c r="C141" s="170" t="s">
        <v>221</v>
      </c>
      <c r="D141" s="170" t="s">
        <v>135</v>
      </c>
      <c r="E141" s="171" t="s">
        <v>222</v>
      </c>
      <c r="F141" s="172" t="s">
        <v>223</v>
      </c>
      <c r="G141" s="173" t="s">
        <v>138</v>
      </c>
      <c r="H141" s="174">
        <v>19.707999999999998</v>
      </c>
      <c r="I141" s="175"/>
      <c r="J141" s="176">
        <f>ROUND(I141*H141,2)</f>
        <v>0</v>
      </c>
      <c r="K141" s="172" t="s">
        <v>139</v>
      </c>
      <c r="L141" s="40"/>
      <c r="M141" s="177" t="s">
        <v>5</v>
      </c>
      <c r="N141" s="178" t="s">
        <v>43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2.9561999999999995E-3</v>
      </c>
      <c r="AR141" s="23" t="s">
        <v>208</v>
      </c>
      <c r="AT141" s="23" t="s">
        <v>135</v>
      </c>
      <c r="AU141" s="23" t="s">
        <v>141</v>
      </c>
      <c r="AY141" s="23" t="s">
        <v>132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141</v>
      </c>
      <c r="BK141" s="181">
        <f>ROUND(I141*H141,2)</f>
        <v>0</v>
      </c>
      <c r="BL141" s="23" t="s">
        <v>208</v>
      </c>
      <c r="BM141" s="23" t="s">
        <v>224</v>
      </c>
    </row>
    <row r="142" spans="2:65" s="13" customFormat="1">
      <c r="B142" s="199"/>
      <c r="D142" s="183" t="s">
        <v>143</v>
      </c>
      <c r="E142" s="200" t="s">
        <v>5</v>
      </c>
      <c r="F142" s="201" t="s">
        <v>225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143</v>
      </c>
      <c r="AU142" s="200" t="s">
        <v>141</v>
      </c>
      <c r="AV142" s="13" t="s">
        <v>78</v>
      </c>
      <c r="AW142" s="13" t="s">
        <v>35</v>
      </c>
      <c r="AX142" s="13" t="s">
        <v>71</v>
      </c>
      <c r="AY142" s="200" t="s">
        <v>132</v>
      </c>
    </row>
    <row r="143" spans="2:65" s="11" customFormat="1">
      <c r="B143" s="182"/>
      <c r="D143" s="183" t="s">
        <v>143</v>
      </c>
      <c r="E143" s="184" t="s">
        <v>5</v>
      </c>
      <c r="F143" s="185" t="s">
        <v>172</v>
      </c>
      <c r="H143" s="186">
        <v>19.707999999999998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143</v>
      </c>
      <c r="AU143" s="184" t="s">
        <v>141</v>
      </c>
      <c r="AV143" s="11" t="s">
        <v>141</v>
      </c>
      <c r="AW143" s="11" t="s">
        <v>35</v>
      </c>
      <c r="AX143" s="11" t="s">
        <v>71</v>
      </c>
      <c r="AY143" s="184" t="s">
        <v>132</v>
      </c>
    </row>
    <row r="144" spans="2:65" s="12" customFormat="1">
      <c r="B144" s="191"/>
      <c r="D144" s="183" t="s">
        <v>143</v>
      </c>
      <c r="E144" s="192" t="s">
        <v>5</v>
      </c>
      <c r="F144" s="193" t="s">
        <v>145</v>
      </c>
      <c r="H144" s="194">
        <v>19.707999999999998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143</v>
      </c>
      <c r="AU144" s="192" t="s">
        <v>141</v>
      </c>
      <c r="AV144" s="12" t="s">
        <v>140</v>
      </c>
      <c r="AW144" s="12" t="s">
        <v>35</v>
      </c>
      <c r="AX144" s="12" t="s">
        <v>78</v>
      </c>
      <c r="AY144" s="192" t="s">
        <v>132</v>
      </c>
    </row>
    <row r="145" spans="2:65" s="1" customFormat="1" ht="25.5" customHeight="1">
      <c r="B145" s="169"/>
      <c r="C145" s="170" t="s">
        <v>226</v>
      </c>
      <c r="D145" s="170" t="s">
        <v>135</v>
      </c>
      <c r="E145" s="171" t="s">
        <v>227</v>
      </c>
      <c r="F145" s="172" t="s">
        <v>228</v>
      </c>
      <c r="G145" s="173" t="s">
        <v>138</v>
      </c>
      <c r="H145" s="174">
        <v>66.16</v>
      </c>
      <c r="I145" s="175"/>
      <c r="J145" s="176">
        <f>ROUND(I145*H145,2)</f>
        <v>0</v>
      </c>
      <c r="K145" s="172" t="s">
        <v>139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4.0000000000000003E-5</v>
      </c>
      <c r="R145" s="179">
        <f>Q145*H145</f>
        <v>2.6464000000000001E-3</v>
      </c>
      <c r="S145" s="179">
        <v>0</v>
      </c>
      <c r="T145" s="180">
        <f>S145*H145</f>
        <v>0</v>
      </c>
      <c r="AR145" s="23" t="s">
        <v>140</v>
      </c>
      <c r="AT145" s="23" t="s">
        <v>135</v>
      </c>
      <c r="AU145" s="23" t="s">
        <v>141</v>
      </c>
      <c r="AY145" s="23" t="s">
        <v>132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141</v>
      </c>
      <c r="BK145" s="181">
        <f>ROUND(I145*H145,2)</f>
        <v>0</v>
      </c>
      <c r="BL145" s="23" t="s">
        <v>140</v>
      </c>
      <c r="BM145" s="23" t="s">
        <v>229</v>
      </c>
    </row>
    <row r="146" spans="2:65" s="11" customFormat="1">
      <c r="B146" s="182"/>
      <c r="D146" s="183" t="s">
        <v>143</v>
      </c>
      <c r="E146" s="184" t="s">
        <v>5</v>
      </c>
      <c r="F146" s="185" t="s">
        <v>230</v>
      </c>
      <c r="H146" s="186">
        <v>16.16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143</v>
      </c>
      <c r="AU146" s="184" t="s">
        <v>141</v>
      </c>
      <c r="AV146" s="11" t="s">
        <v>141</v>
      </c>
      <c r="AW146" s="11" t="s">
        <v>35</v>
      </c>
      <c r="AX146" s="11" t="s">
        <v>71</v>
      </c>
      <c r="AY146" s="184" t="s">
        <v>132</v>
      </c>
    </row>
    <row r="147" spans="2:65" s="13" customFormat="1">
      <c r="B147" s="199"/>
      <c r="D147" s="183" t="s">
        <v>143</v>
      </c>
      <c r="E147" s="200" t="s">
        <v>5</v>
      </c>
      <c r="F147" s="201" t="s">
        <v>231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143</v>
      </c>
      <c r="AU147" s="200" t="s">
        <v>141</v>
      </c>
      <c r="AV147" s="13" t="s">
        <v>78</v>
      </c>
      <c r="AW147" s="13" t="s">
        <v>35</v>
      </c>
      <c r="AX147" s="13" t="s">
        <v>71</v>
      </c>
      <c r="AY147" s="200" t="s">
        <v>132</v>
      </c>
    </row>
    <row r="148" spans="2:65" s="11" customFormat="1">
      <c r="B148" s="182"/>
      <c r="D148" s="183" t="s">
        <v>143</v>
      </c>
      <c r="E148" s="184" t="s">
        <v>5</v>
      </c>
      <c r="F148" s="185" t="s">
        <v>184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143</v>
      </c>
      <c r="AU148" s="184" t="s">
        <v>141</v>
      </c>
      <c r="AV148" s="11" t="s">
        <v>141</v>
      </c>
      <c r="AW148" s="11" t="s">
        <v>35</v>
      </c>
      <c r="AX148" s="11" t="s">
        <v>71</v>
      </c>
      <c r="AY148" s="184" t="s">
        <v>132</v>
      </c>
    </row>
    <row r="149" spans="2:65" s="12" customFormat="1">
      <c r="B149" s="191"/>
      <c r="D149" s="183" t="s">
        <v>143</v>
      </c>
      <c r="E149" s="192" t="s">
        <v>5</v>
      </c>
      <c r="F149" s="193" t="s">
        <v>145</v>
      </c>
      <c r="H149" s="194">
        <v>66.16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143</v>
      </c>
      <c r="AU149" s="192" t="s">
        <v>141</v>
      </c>
      <c r="AV149" s="12" t="s">
        <v>140</v>
      </c>
      <c r="AW149" s="12" t="s">
        <v>35</v>
      </c>
      <c r="AX149" s="12" t="s">
        <v>78</v>
      </c>
      <c r="AY149" s="192" t="s">
        <v>132</v>
      </c>
    </row>
    <row r="150" spans="2:65" s="1" customFormat="1" ht="38.25" customHeight="1">
      <c r="B150" s="169"/>
      <c r="C150" s="170" t="s">
        <v>178</v>
      </c>
      <c r="D150" s="170" t="s">
        <v>135</v>
      </c>
      <c r="E150" s="171" t="s">
        <v>232</v>
      </c>
      <c r="F150" s="172" t="s">
        <v>233</v>
      </c>
      <c r="G150" s="173" t="s">
        <v>138</v>
      </c>
      <c r="H150" s="174">
        <v>26.454999999999998</v>
      </c>
      <c r="I150" s="175"/>
      <c r="J150" s="176">
        <f>ROUND(I150*H150,2)</f>
        <v>0</v>
      </c>
      <c r="K150" s="172" t="s">
        <v>139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2.6455000000000002</v>
      </c>
      <c r="AR150" s="23" t="s">
        <v>140</v>
      </c>
      <c r="AT150" s="23" t="s">
        <v>135</v>
      </c>
      <c r="AU150" s="23" t="s">
        <v>141</v>
      </c>
      <c r="AY150" s="23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141</v>
      </c>
      <c r="BK150" s="181">
        <f>ROUND(I150*H150,2)</f>
        <v>0</v>
      </c>
      <c r="BL150" s="23" t="s">
        <v>140</v>
      </c>
      <c r="BM150" s="23" t="s">
        <v>234</v>
      </c>
    </row>
    <row r="151" spans="2:65" s="11" customFormat="1">
      <c r="B151" s="182"/>
      <c r="D151" s="183" t="s">
        <v>143</v>
      </c>
      <c r="E151" s="184" t="s">
        <v>5</v>
      </c>
      <c r="F151" s="185" t="s">
        <v>235</v>
      </c>
      <c r="H151" s="186">
        <v>26.454999999999998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143</v>
      </c>
      <c r="AU151" s="184" t="s">
        <v>141</v>
      </c>
      <c r="AV151" s="11" t="s">
        <v>141</v>
      </c>
      <c r="AW151" s="11" t="s">
        <v>35</v>
      </c>
      <c r="AX151" s="11" t="s">
        <v>78</v>
      </c>
      <c r="AY151" s="184" t="s">
        <v>132</v>
      </c>
    </row>
    <row r="152" spans="2:65" s="1" customFormat="1" ht="16.5" customHeight="1">
      <c r="B152" s="169"/>
      <c r="C152" s="170" t="s">
        <v>10</v>
      </c>
      <c r="D152" s="170" t="s">
        <v>135</v>
      </c>
      <c r="E152" s="171" t="s">
        <v>236</v>
      </c>
      <c r="F152" s="172" t="s">
        <v>237</v>
      </c>
      <c r="G152" s="173" t="s">
        <v>138</v>
      </c>
      <c r="H152" s="174">
        <v>3.25</v>
      </c>
      <c r="I152" s="175"/>
      <c r="J152" s="176">
        <f>ROUND(I152*H152,2)</f>
        <v>0</v>
      </c>
      <c r="K152" s="172" t="s">
        <v>139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140</v>
      </c>
      <c r="AT152" s="23" t="s">
        <v>135</v>
      </c>
      <c r="AU152" s="23" t="s">
        <v>141</v>
      </c>
      <c r="AY152" s="23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141</v>
      </c>
      <c r="BK152" s="181">
        <f>ROUND(I152*H152,2)</f>
        <v>0</v>
      </c>
      <c r="BL152" s="23" t="s">
        <v>140</v>
      </c>
      <c r="BM152" s="23" t="s">
        <v>238</v>
      </c>
    </row>
    <row r="153" spans="2:65" s="11" customFormat="1">
      <c r="B153" s="182"/>
      <c r="D153" s="183" t="s">
        <v>143</v>
      </c>
      <c r="E153" s="184" t="s">
        <v>5</v>
      </c>
      <c r="F153" s="185" t="s">
        <v>144</v>
      </c>
      <c r="H153" s="186">
        <v>3.25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143</v>
      </c>
      <c r="AU153" s="184" t="s">
        <v>141</v>
      </c>
      <c r="AV153" s="11" t="s">
        <v>141</v>
      </c>
      <c r="AW153" s="11" t="s">
        <v>35</v>
      </c>
      <c r="AX153" s="11" t="s">
        <v>71</v>
      </c>
      <c r="AY153" s="184" t="s">
        <v>132</v>
      </c>
    </row>
    <row r="154" spans="2:65" s="12" customFormat="1">
      <c r="B154" s="191"/>
      <c r="D154" s="183" t="s">
        <v>143</v>
      </c>
      <c r="E154" s="192" t="s">
        <v>5</v>
      </c>
      <c r="F154" s="193" t="s">
        <v>145</v>
      </c>
      <c r="H154" s="194">
        <v>3.25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143</v>
      </c>
      <c r="AU154" s="192" t="s">
        <v>141</v>
      </c>
      <c r="AV154" s="12" t="s">
        <v>140</v>
      </c>
      <c r="AW154" s="12" t="s">
        <v>35</v>
      </c>
      <c r="AX154" s="12" t="s">
        <v>78</v>
      </c>
      <c r="AY154" s="192" t="s">
        <v>132</v>
      </c>
    </row>
    <row r="155" spans="2:65" s="10" customFormat="1" ht="29.85" customHeight="1">
      <c r="B155" s="156"/>
      <c r="D155" s="157" t="s">
        <v>70</v>
      </c>
      <c r="E155" s="167" t="s">
        <v>239</v>
      </c>
      <c r="F155" s="167" t="s">
        <v>240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78</v>
      </c>
      <c r="AT155" s="165" t="s">
        <v>70</v>
      </c>
      <c r="AU155" s="165" t="s">
        <v>78</v>
      </c>
      <c r="AY155" s="157" t="s">
        <v>132</v>
      </c>
      <c r="BK155" s="166">
        <f>SUM(BK156:BK162)</f>
        <v>0</v>
      </c>
    </row>
    <row r="156" spans="2:65" s="1" customFormat="1" ht="25.5" customHeight="1">
      <c r="B156" s="169"/>
      <c r="C156" s="170" t="s">
        <v>241</v>
      </c>
      <c r="D156" s="170" t="s">
        <v>135</v>
      </c>
      <c r="E156" s="171" t="s">
        <v>242</v>
      </c>
      <c r="F156" s="172" t="s">
        <v>243</v>
      </c>
      <c r="G156" s="173" t="s">
        <v>244</v>
      </c>
      <c r="H156" s="174">
        <v>3.0169999999999999</v>
      </c>
      <c r="I156" s="175"/>
      <c r="J156" s="176">
        <f>ROUND(I156*H156,2)</f>
        <v>0</v>
      </c>
      <c r="K156" s="172" t="s">
        <v>139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140</v>
      </c>
      <c r="AT156" s="23" t="s">
        <v>135</v>
      </c>
      <c r="AU156" s="23" t="s">
        <v>141</v>
      </c>
      <c r="AY156" s="23" t="s">
        <v>132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141</v>
      </c>
      <c r="BK156" s="181">
        <f>ROUND(I156*H156,2)</f>
        <v>0</v>
      </c>
      <c r="BL156" s="23" t="s">
        <v>140</v>
      </c>
      <c r="BM156" s="23" t="s">
        <v>245</v>
      </c>
    </row>
    <row r="157" spans="2:65" s="1" customFormat="1" ht="38.25" customHeight="1">
      <c r="B157" s="169"/>
      <c r="C157" s="170" t="s">
        <v>246</v>
      </c>
      <c r="D157" s="170" t="s">
        <v>135</v>
      </c>
      <c r="E157" s="171" t="s">
        <v>247</v>
      </c>
      <c r="F157" s="172" t="s">
        <v>248</v>
      </c>
      <c r="G157" s="173" t="s">
        <v>244</v>
      </c>
      <c r="H157" s="174">
        <v>150.85</v>
      </c>
      <c r="I157" s="175"/>
      <c r="J157" s="176">
        <f>ROUND(I157*H157,2)</f>
        <v>0</v>
      </c>
      <c r="K157" s="172" t="s">
        <v>139</v>
      </c>
      <c r="L157" s="40"/>
      <c r="M157" s="177" t="s">
        <v>5</v>
      </c>
      <c r="N157" s="178" t="s">
        <v>43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140</v>
      </c>
      <c r="AT157" s="23" t="s">
        <v>135</v>
      </c>
      <c r="AU157" s="23" t="s">
        <v>141</v>
      </c>
      <c r="AY157" s="23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141</v>
      </c>
      <c r="BK157" s="181">
        <f>ROUND(I157*H157,2)</f>
        <v>0</v>
      </c>
      <c r="BL157" s="23" t="s">
        <v>140</v>
      </c>
      <c r="BM157" s="23" t="s">
        <v>249</v>
      </c>
    </row>
    <row r="158" spans="2:65" s="11" customFormat="1">
      <c r="B158" s="182"/>
      <c r="D158" s="183" t="s">
        <v>143</v>
      </c>
      <c r="F158" s="185" t="s">
        <v>250</v>
      </c>
      <c r="H158" s="186">
        <v>150.85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143</v>
      </c>
      <c r="AU158" s="184" t="s">
        <v>141</v>
      </c>
      <c r="AV158" s="11" t="s">
        <v>141</v>
      </c>
      <c r="AW158" s="11" t="s">
        <v>6</v>
      </c>
      <c r="AX158" s="11" t="s">
        <v>78</v>
      </c>
      <c r="AY158" s="184" t="s">
        <v>132</v>
      </c>
    </row>
    <row r="159" spans="2:65" s="1" customFormat="1" ht="25.5" customHeight="1">
      <c r="B159" s="169"/>
      <c r="C159" s="170" t="s">
        <v>251</v>
      </c>
      <c r="D159" s="170" t="s">
        <v>135</v>
      </c>
      <c r="E159" s="171" t="s">
        <v>252</v>
      </c>
      <c r="F159" s="172" t="s">
        <v>253</v>
      </c>
      <c r="G159" s="173" t="s">
        <v>244</v>
      </c>
      <c r="H159" s="174">
        <v>3.0169999999999999</v>
      </c>
      <c r="I159" s="175"/>
      <c r="J159" s="176">
        <f>ROUND(I159*H159,2)</f>
        <v>0</v>
      </c>
      <c r="K159" s="172" t="s">
        <v>139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140</v>
      </c>
      <c r="AT159" s="23" t="s">
        <v>135</v>
      </c>
      <c r="AU159" s="23" t="s">
        <v>141</v>
      </c>
      <c r="AY159" s="23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141</v>
      </c>
      <c r="BK159" s="181">
        <f>ROUND(I159*H159,2)</f>
        <v>0</v>
      </c>
      <c r="BL159" s="23" t="s">
        <v>140</v>
      </c>
      <c r="BM159" s="23" t="s">
        <v>254</v>
      </c>
    </row>
    <row r="160" spans="2:65" s="1" customFormat="1" ht="25.5" customHeight="1">
      <c r="B160" s="169"/>
      <c r="C160" s="170" t="s">
        <v>255</v>
      </c>
      <c r="D160" s="170" t="s">
        <v>135</v>
      </c>
      <c r="E160" s="171" t="s">
        <v>256</v>
      </c>
      <c r="F160" s="172" t="s">
        <v>257</v>
      </c>
      <c r="G160" s="173" t="s">
        <v>244</v>
      </c>
      <c r="H160" s="174">
        <v>27.152999999999999</v>
      </c>
      <c r="I160" s="175"/>
      <c r="J160" s="176">
        <f>ROUND(I160*H160,2)</f>
        <v>0</v>
      </c>
      <c r="K160" s="172" t="s">
        <v>139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140</v>
      </c>
      <c r="AT160" s="23" t="s">
        <v>135</v>
      </c>
      <c r="AU160" s="23" t="s">
        <v>141</v>
      </c>
      <c r="AY160" s="23" t="s">
        <v>132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141</v>
      </c>
      <c r="BK160" s="181">
        <f>ROUND(I160*H160,2)</f>
        <v>0</v>
      </c>
      <c r="BL160" s="23" t="s">
        <v>140</v>
      </c>
      <c r="BM160" s="23" t="s">
        <v>258</v>
      </c>
    </row>
    <row r="161" spans="2:65" s="11" customFormat="1">
      <c r="B161" s="182"/>
      <c r="D161" s="183" t="s">
        <v>143</v>
      </c>
      <c r="F161" s="185" t="s">
        <v>259</v>
      </c>
      <c r="H161" s="186">
        <v>27.152999999999999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143</v>
      </c>
      <c r="AU161" s="184" t="s">
        <v>141</v>
      </c>
      <c r="AV161" s="11" t="s">
        <v>141</v>
      </c>
      <c r="AW161" s="11" t="s">
        <v>6</v>
      </c>
      <c r="AX161" s="11" t="s">
        <v>78</v>
      </c>
      <c r="AY161" s="184" t="s">
        <v>132</v>
      </c>
    </row>
    <row r="162" spans="2:65" s="1" customFormat="1" ht="38.25" customHeight="1">
      <c r="B162" s="169"/>
      <c r="C162" s="170" t="s">
        <v>260</v>
      </c>
      <c r="D162" s="170" t="s">
        <v>135</v>
      </c>
      <c r="E162" s="171" t="s">
        <v>261</v>
      </c>
      <c r="F162" s="172" t="s">
        <v>262</v>
      </c>
      <c r="G162" s="173" t="s">
        <v>244</v>
      </c>
      <c r="H162" s="174">
        <v>3.0169999999999999</v>
      </c>
      <c r="I162" s="175"/>
      <c r="J162" s="176">
        <f>ROUND(I162*H162,2)</f>
        <v>0</v>
      </c>
      <c r="K162" s="172" t="s">
        <v>139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140</v>
      </c>
      <c r="AT162" s="23" t="s">
        <v>135</v>
      </c>
      <c r="AU162" s="23" t="s">
        <v>141</v>
      </c>
      <c r="AY162" s="23" t="s">
        <v>132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141</v>
      </c>
      <c r="BK162" s="181">
        <f>ROUND(I162*H162,2)</f>
        <v>0</v>
      </c>
      <c r="BL162" s="23" t="s">
        <v>140</v>
      </c>
      <c r="BM162" s="23" t="s">
        <v>263</v>
      </c>
    </row>
    <row r="163" spans="2:65" s="10" customFormat="1" ht="29.85" customHeight="1">
      <c r="B163" s="156"/>
      <c r="D163" s="157" t="s">
        <v>70</v>
      </c>
      <c r="E163" s="167" t="s">
        <v>264</v>
      </c>
      <c r="F163" s="167" t="s">
        <v>265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78</v>
      </c>
      <c r="AT163" s="165" t="s">
        <v>70</v>
      </c>
      <c r="AU163" s="165" t="s">
        <v>78</v>
      </c>
      <c r="AY163" s="157" t="s">
        <v>132</v>
      </c>
      <c r="BK163" s="166">
        <f>SUM(BK164:BK166)</f>
        <v>0</v>
      </c>
    </row>
    <row r="164" spans="2:65" s="1" customFormat="1" ht="38.25" customHeight="1">
      <c r="B164" s="169"/>
      <c r="C164" s="170" t="s">
        <v>266</v>
      </c>
      <c r="D164" s="170" t="s">
        <v>135</v>
      </c>
      <c r="E164" s="171" t="s">
        <v>267</v>
      </c>
      <c r="F164" s="172" t="s">
        <v>268</v>
      </c>
      <c r="G164" s="173" t="s">
        <v>244</v>
      </c>
      <c r="H164" s="174">
        <v>0.879</v>
      </c>
      <c r="I164" s="175"/>
      <c r="J164" s="176">
        <f>ROUND(I164*H164,2)</f>
        <v>0</v>
      </c>
      <c r="K164" s="172" t="s">
        <v>139</v>
      </c>
      <c r="L164" s="40"/>
      <c r="M164" s="177" t="s">
        <v>5</v>
      </c>
      <c r="N164" s="178" t="s">
        <v>43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140</v>
      </c>
      <c r="AT164" s="23" t="s">
        <v>135</v>
      </c>
      <c r="AU164" s="23" t="s">
        <v>141</v>
      </c>
      <c r="AY164" s="23" t="s">
        <v>132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141</v>
      </c>
      <c r="BK164" s="181">
        <f>ROUND(I164*H164,2)</f>
        <v>0</v>
      </c>
      <c r="BL164" s="23" t="s">
        <v>140</v>
      </c>
      <c r="BM164" s="23" t="s">
        <v>269</v>
      </c>
    </row>
    <row r="165" spans="2:65" s="1" customFormat="1" ht="51" customHeight="1">
      <c r="B165" s="169"/>
      <c r="C165" s="170" t="s">
        <v>270</v>
      </c>
      <c r="D165" s="170" t="s">
        <v>135</v>
      </c>
      <c r="E165" s="171" t="s">
        <v>271</v>
      </c>
      <c r="F165" s="172" t="s">
        <v>272</v>
      </c>
      <c r="G165" s="173" t="s">
        <v>244</v>
      </c>
      <c r="H165" s="174">
        <v>0.879</v>
      </c>
      <c r="I165" s="175"/>
      <c r="J165" s="176">
        <f>ROUND(I165*H165,2)</f>
        <v>0</v>
      </c>
      <c r="K165" s="172" t="s">
        <v>139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140</v>
      </c>
      <c r="AT165" s="23" t="s">
        <v>135</v>
      </c>
      <c r="AU165" s="23" t="s">
        <v>141</v>
      </c>
      <c r="AY165" s="23" t="s">
        <v>132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141</v>
      </c>
      <c r="BK165" s="181">
        <f>ROUND(I165*H165,2)</f>
        <v>0</v>
      </c>
      <c r="BL165" s="23" t="s">
        <v>140</v>
      </c>
      <c r="BM165" s="23" t="s">
        <v>273</v>
      </c>
    </row>
    <row r="166" spans="2:65" s="1" customFormat="1" ht="38.25" customHeight="1">
      <c r="B166" s="169"/>
      <c r="C166" s="170" t="s">
        <v>274</v>
      </c>
      <c r="D166" s="170" t="s">
        <v>135</v>
      </c>
      <c r="E166" s="171" t="s">
        <v>275</v>
      </c>
      <c r="F166" s="172" t="s">
        <v>276</v>
      </c>
      <c r="G166" s="173" t="s">
        <v>244</v>
      </c>
      <c r="H166" s="174">
        <v>0.879</v>
      </c>
      <c r="I166" s="175"/>
      <c r="J166" s="176">
        <f>ROUND(I166*H166,2)</f>
        <v>0</v>
      </c>
      <c r="K166" s="172" t="s">
        <v>139</v>
      </c>
      <c r="L166" s="40"/>
      <c r="M166" s="177" t="s">
        <v>5</v>
      </c>
      <c r="N166" s="178" t="s">
        <v>43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140</v>
      </c>
      <c r="AT166" s="23" t="s">
        <v>135</v>
      </c>
      <c r="AU166" s="23" t="s">
        <v>141</v>
      </c>
      <c r="AY166" s="23" t="s">
        <v>132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141</v>
      </c>
      <c r="BK166" s="181">
        <f>ROUND(I166*H166,2)</f>
        <v>0</v>
      </c>
      <c r="BL166" s="23" t="s">
        <v>140</v>
      </c>
      <c r="BM166" s="23" t="s">
        <v>277</v>
      </c>
    </row>
    <row r="167" spans="2:65" s="10" customFormat="1" ht="37.35" customHeight="1">
      <c r="B167" s="156"/>
      <c r="D167" s="157" t="s">
        <v>70</v>
      </c>
      <c r="E167" s="158" t="s">
        <v>278</v>
      </c>
      <c r="F167" s="158" t="s">
        <v>279</v>
      </c>
      <c r="I167" s="159"/>
      <c r="J167" s="160">
        <f>BK167</f>
        <v>0</v>
      </c>
      <c r="L167" s="156"/>
      <c r="M167" s="161"/>
      <c r="N167" s="162"/>
      <c r="O167" s="162"/>
      <c r="P167" s="163">
        <f>P168+P191+P202+P214+P234+P238+P258+P266+P285+P304+P314+P325+P341+P347</f>
        <v>0</v>
      </c>
      <c r="Q167" s="162"/>
      <c r="R167" s="163">
        <f>R168+R191+R202+R214+R234+R238+R258+R266+R285+R304+R314+R325+R341+R347</f>
        <v>1.9416946499999999</v>
      </c>
      <c r="S167" s="162"/>
      <c r="T167" s="164">
        <f>T168+T191+T202+T214+T234+T238+T258+T266+T285+T304+T314+T325+T341+T347</f>
        <v>0.19412536</v>
      </c>
      <c r="AR167" s="157" t="s">
        <v>141</v>
      </c>
      <c r="AT167" s="165" t="s">
        <v>70</v>
      </c>
      <c r="AU167" s="165" t="s">
        <v>71</v>
      </c>
      <c r="AY167" s="157" t="s">
        <v>132</v>
      </c>
      <c r="BK167" s="166">
        <f>BK168+BK191+BK202+BK214+BK234+BK238+BK258+BK266+BK285+BK304+BK314+BK325+BK341+BK347</f>
        <v>0</v>
      </c>
    </row>
    <row r="168" spans="2:65" s="10" customFormat="1" ht="19.899999999999999" customHeight="1">
      <c r="B168" s="156"/>
      <c r="D168" s="157" t="s">
        <v>70</v>
      </c>
      <c r="E168" s="167" t="s">
        <v>280</v>
      </c>
      <c r="F168" s="167" t="s">
        <v>281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SUM(P169:P190)</f>
        <v>0</v>
      </c>
      <c r="Q168" s="162"/>
      <c r="R168" s="163">
        <f>SUM(R169:R190)</f>
        <v>3.0399120000000002E-2</v>
      </c>
      <c r="S168" s="162"/>
      <c r="T168" s="164">
        <f>SUM(T169:T190)</f>
        <v>0</v>
      </c>
      <c r="AR168" s="157" t="s">
        <v>141</v>
      </c>
      <c r="AT168" s="165" t="s">
        <v>70</v>
      </c>
      <c r="AU168" s="165" t="s">
        <v>78</v>
      </c>
      <c r="AY168" s="157" t="s">
        <v>132</v>
      </c>
      <c r="BK168" s="166">
        <f>SUM(BK169:BK190)</f>
        <v>0</v>
      </c>
    </row>
    <row r="169" spans="2:65" s="1" customFormat="1" ht="25.5" customHeight="1">
      <c r="B169" s="169"/>
      <c r="C169" s="170" t="s">
        <v>282</v>
      </c>
      <c r="D169" s="170" t="s">
        <v>135</v>
      </c>
      <c r="E169" s="171" t="s">
        <v>283</v>
      </c>
      <c r="F169" s="172" t="s">
        <v>284</v>
      </c>
      <c r="G169" s="173" t="s">
        <v>138</v>
      </c>
      <c r="H169" s="174">
        <v>3.25</v>
      </c>
      <c r="I169" s="175"/>
      <c r="J169" s="176">
        <f>ROUND(I169*H169,2)</f>
        <v>0</v>
      </c>
      <c r="K169" s="172" t="s">
        <v>139</v>
      </c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208</v>
      </c>
      <c r="AT169" s="23" t="s">
        <v>135</v>
      </c>
      <c r="AU169" s="23" t="s">
        <v>141</v>
      </c>
      <c r="AY169" s="23" t="s">
        <v>132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141</v>
      </c>
      <c r="BK169" s="181">
        <f>ROUND(I169*H169,2)</f>
        <v>0</v>
      </c>
      <c r="BL169" s="23" t="s">
        <v>208</v>
      </c>
      <c r="BM169" s="23" t="s">
        <v>285</v>
      </c>
    </row>
    <row r="170" spans="2:65" s="11" customFormat="1">
      <c r="B170" s="182"/>
      <c r="D170" s="183" t="s">
        <v>143</v>
      </c>
      <c r="E170" s="184" t="s">
        <v>5</v>
      </c>
      <c r="F170" s="185" t="s">
        <v>144</v>
      </c>
      <c r="H170" s="186">
        <v>3.25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143</v>
      </c>
      <c r="AU170" s="184" t="s">
        <v>141</v>
      </c>
      <c r="AV170" s="11" t="s">
        <v>141</v>
      </c>
      <c r="AW170" s="11" t="s">
        <v>35</v>
      </c>
      <c r="AX170" s="11" t="s">
        <v>71</v>
      </c>
      <c r="AY170" s="184" t="s">
        <v>132</v>
      </c>
    </row>
    <row r="171" spans="2:65" s="12" customFormat="1">
      <c r="B171" s="191"/>
      <c r="D171" s="183" t="s">
        <v>143</v>
      </c>
      <c r="E171" s="192" t="s">
        <v>5</v>
      </c>
      <c r="F171" s="193" t="s">
        <v>145</v>
      </c>
      <c r="H171" s="194">
        <v>3.25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143</v>
      </c>
      <c r="AU171" s="192" t="s">
        <v>141</v>
      </c>
      <c r="AV171" s="12" t="s">
        <v>140</v>
      </c>
      <c r="AW171" s="12" t="s">
        <v>35</v>
      </c>
      <c r="AX171" s="12" t="s">
        <v>78</v>
      </c>
      <c r="AY171" s="192" t="s">
        <v>132</v>
      </c>
    </row>
    <row r="172" spans="2:65" s="1" customFormat="1" ht="25.5" customHeight="1">
      <c r="B172" s="169"/>
      <c r="C172" s="170" t="s">
        <v>286</v>
      </c>
      <c r="D172" s="170" t="s">
        <v>135</v>
      </c>
      <c r="E172" s="171" t="s">
        <v>287</v>
      </c>
      <c r="F172" s="172" t="s">
        <v>288</v>
      </c>
      <c r="G172" s="173" t="s">
        <v>138</v>
      </c>
      <c r="H172" s="174">
        <v>6.5679999999999996</v>
      </c>
      <c r="I172" s="175"/>
      <c r="J172" s="176">
        <f>ROUND(I172*H172,2)</f>
        <v>0</v>
      </c>
      <c r="K172" s="172" t="s">
        <v>139</v>
      </c>
      <c r="L172" s="40"/>
      <c r="M172" s="177" t="s">
        <v>5</v>
      </c>
      <c r="N172" s="178" t="s">
        <v>43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208</v>
      </c>
      <c r="AT172" s="23" t="s">
        <v>135</v>
      </c>
      <c r="AU172" s="23" t="s">
        <v>141</v>
      </c>
      <c r="AY172" s="23" t="s">
        <v>132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141</v>
      </c>
      <c r="BK172" s="181">
        <f>ROUND(I172*H172,2)</f>
        <v>0</v>
      </c>
      <c r="BL172" s="23" t="s">
        <v>208</v>
      </c>
      <c r="BM172" s="23" t="s">
        <v>289</v>
      </c>
    </row>
    <row r="173" spans="2:65" s="11" customFormat="1">
      <c r="B173" s="182"/>
      <c r="D173" s="183" t="s">
        <v>143</v>
      </c>
      <c r="E173" s="184" t="s">
        <v>5</v>
      </c>
      <c r="F173" s="185" t="s">
        <v>290</v>
      </c>
      <c r="H173" s="186">
        <v>5.27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143</v>
      </c>
      <c r="AU173" s="184" t="s">
        <v>141</v>
      </c>
      <c r="AV173" s="11" t="s">
        <v>141</v>
      </c>
      <c r="AW173" s="11" t="s">
        <v>35</v>
      </c>
      <c r="AX173" s="11" t="s">
        <v>71</v>
      </c>
      <c r="AY173" s="184" t="s">
        <v>132</v>
      </c>
    </row>
    <row r="174" spans="2:65" s="11" customFormat="1">
      <c r="B174" s="182"/>
      <c r="D174" s="183" t="s">
        <v>143</v>
      </c>
      <c r="E174" s="184" t="s">
        <v>5</v>
      </c>
      <c r="F174" s="185" t="s">
        <v>291</v>
      </c>
      <c r="H174" s="186">
        <v>1.298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143</v>
      </c>
      <c r="AU174" s="184" t="s">
        <v>141</v>
      </c>
      <c r="AV174" s="11" t="s">
        <v>141</v>
      </c>
      <c r="AW174" s="11" t="s">
        <v>35</v>
      </c>
      <c r="AX174" s="11" t="s">
        <v>71</v>
      </c>
      <c r="AY174" s="184" t="s">
        <v>132</v>
      </c>
    </row>
    <row r="175" spans="2:65" s="12" customFormat="1">
      <c r="B175" s="191"/>
      <c r="D175" s="183" t="s">
        <v>143</v>
      </c>
      <c r="E175" s="192" t="s">
        <v>5</v>
      </c>
      <c r="F175" s="193" t="s">
        <v>145</v>
      </c>
      <c r="H175" s="194">
        <v>6.5679999999999996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143</v>
      </c>
      <c r="AU175" s="192" t="s">
        <v>141</v>
      </c>
      <c r="AV175" s="12" t="s">
        <v>140</v>
      </c>
      <c r="AW175" s="12" t="s">
        <v>35</v>
      </c>
      <c r="AX175" s="12" t="s">
        <v>78</v>
      </c>
      <c r="AY175" s="192" t="s">
        <v>132</v>
      </c>
    </row>
    <row r="176" spans="2:65" s="1" customFormat="1" ht="16.5" customHeight="1">
      <c r="B176" s="169"/>
      <c r="C176" s="206" t="s">
        <v>292</v>
      </c>
      <c r="D176" s="206" t="s">
        <v>209</v>
      </c>
      <c r="E176" s="207" t="s">
        <v>293</v>
      </c>
      <c r="F176" s="208" t="s">
        <v>294</v>
      </c>
      <c r="G176" s="209" t="s">
        <v>295</v>
      </c>
      <c r="H176" s="210">
        <v>29.454000000000001</v>
      </c>
      <c r="I176" s="211"/>
      <c r="J176" s="212">
        <f>ROUND(I176*H176,2)</f>
        <v>0</v>
      </c>
      <c r="K176" s="208" t="s">
        <v>139</v>
      </c>
      <c r="L176" s="213"/>
      <c r="M176" s="214" t="s">
        <v>5</v>
      </c>
      <c r="N176" s="215" t="s">
        <v>43</v>
      </c>
      <c r="O176" s="41"/>
      <c r="P176" s="179">
        <f>O176*H176</f>
        <v>0</v>
      </c>
      <c r="Q176" s="179">
        <v>1E-3</v>
      </c>
      <c r="R176" s="179">
        <f>Q176*H176</f>
        <v>2.9454000000000001E-2</v>
      </c>
      <c r="S176" s="179">
        <v>0</v>
      </c>
      <c r="T176" s="180">
        <f>S176*H176</f>
        <v>0</v>
      </c>
      <c r="AR176" s="23" t="s">
        <v>292</v>
      </c>
      <c r="AT176" s="23" t="s">
        <v>209</v>
      </c>
      <c r="AU176" s="23" t="s">
        <v>141</v>
      </c>
      <c r="AY176" s="23" t="s">
        <v>132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141</v>
      </c>
      <c r="BK176" s="181">
        <f>ROUND(I176*H176,2)</f>
        <v>0</v>
      </c>
      <c r="BL176" s="23" t="s">
        <v>208</v>
      </c>
      <c r="BM176" s="23" t="s">
        <v>296</v>
      </c>
    </row>
    <row r="177" spans="2:65" s="13" customFormat="1">
      <c r="B177" s="199"/>
      <c r="D177" s="183" t="s">
        <v>143</v>
      </c>
      <c r="E177" s="200" t="s">
        <v>5</v>
      </c>
      <c r="F177" s="201" t="s">
        <v>297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143</v>
      </c>
      <c r="AU177" s="200" t="s">
        <v>141</v>
      </c>
      <c r="AV177" s="13" t="s">
        <v>78</v>
      </c>
      <c r="AW177" s="13" t="s">
        <v>35</v>
      </c>
      <c r="AX177" s="13" t="s">
        <v>71</v>
      </c>
      <c r="AY177" s="200" t="s">
        <v>132</v>
      </c>
    </row>
    <row r="178" spans="2:65" s="11" customFormat="1">
      <c r="B178" s="182"/>
      <c r="D178" s="183" t="s">
        <v>143</v>
      </c>
      <c r="E178" s="184" t="s">
        <v>5</v>
      </c>
      <c r="F178" s="185" t="s">
        <v>298</v>
      </c>
      <c r="H178" s="186">
        <v>29.454000000000001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143</v>
      </c>
      <c r="AU178" s="184" t="s">
        <v>141</v>
      </c>
      <c r="AV178" s="11" t="s">
        <v>141</v>
      </c>
      <c r="AW178" s="11" t="s">
        <v>35</v>
      </c>
      <c r="AX178" s="11" t="s">
        <v>78</v>
      </c>
      <c r="AY178" s="184" t="s">
        <v>132</v>
      </c>
    </row>
    <row r="179" spans="2:65" s="1" customFormat="1" ht="25.5" customHeight="1">
      <c r="B179" s="169"/>
      <c r="C179" s="170" t="s">
        <v>299</v>
      </c>
      <c r="D179" s="170" t="s">
        <v>135</v>
      </c>
      <c r="E179" s="171" t="s">
        <v>300</v>
      </c>
      <c r="F179" s="172" t="s">
        <v>301</v>
      </c>
      <c r="G179" s="173" t="s">
        <v>138</v>
      </c>
      <c r="H179" s="174">
        <v>9.8179999999999996</v>
      </c>
      <c r="I179" s="175"/>
      <c r="J179" s="176">
        <f>ROUND(I179*H179,2)</f>
        <v>0</v>
      </c>
      <c r="K179" s="172" t="s">
        <v>139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208</v>
      </c>
      <c r="AT179" s="23" t="s">
        <v>135</v>
      </c>
      <c r="AU179" s="23" t="s">
        <v>141</v>
      </c>
      <c r="AY179" s="23" t="s">
        <v>132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141</v>
      </c>
      <c r="BK179" s="181">
        <f>ROUND(I179*H179,2)</f>
        <v>0</v>
      </c>
      <c r="BL179" s="23" t="s">
        <v>208</v>
      </c>
      <c r="BM179" s="23" t="s">
        <v>302</v>
      </c>
    </row>
    <row r="180" spans="2:65" s="11" customFormat="1">
      <c r="B180" s="182"/>
      <c r="D180" s="183" t="s">
        <v>143</v>
      </c>
      <c r="E180" s="184" t="s">
        <v>5</v>
      </c>
      <c r="F180" s="185" t="s">
        <v>303</v>
      </c>
      <c r="H180" s="186">
        <v>9.8179999999999996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143</v>
      </c>
      <c r="AU180" s="184" t="s">
        <v>141</v>
      </c>
      <c r="AV180" s="11" t="s">
        <v>141</v>
      </c>
      <c r="AW180" s="11" t="s">
        <v>35</v>
      </c>
      <c r="AX180" s="11" t="s">
        <v>78</v>
      </c>
      <c r="AY180" s="184" t="s">
        <v>132</v>
      </c>
    </row>
    <row r="181" spans="2:65" s="1" customFormat="1" ht="25.5" customHeight="1">
      <c r="B181" s="169"/>
      <c r="C181" s="170" t="s">
        <v>304</v>
      </c>
      <c r="D181" s="170" t="s">
        <v>135</v>
      </c>
      <c r="E181" s="171" t="s">
        <v>305</v>
      </c>
      <c r="F181" s="172" t="s">
        <v>306</v>
      </c>
      <c r="G181" s="173" t="s">
        <v>307</v>
      </c>
      <c r="H181" s="174">
        <v>14.32</v>
      </c>
      <c r="I181" s="175"/>
      <c r="J181" s="176">
        <f>ROUND(I181*H181,2)</f>
        <v>0</v>
      </c>
      <c r="K181" s="172" t="s">
        <v>139</v>
      </c>
      <c r="L181" s="40"/>
      <c r="M181" s="177" t="s">
        <v>5</v>
      </c>
      <c r="N181" s="178" t="s">
        <v>43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208</v>
      </c>
      <c r="AT181" s="23" t="s">
        <v>135</v>
      </c>
      <c r="AU181" s="23" t="s">
        <v>141</v>
      </c>
      <c r="AY181" s="23" t="s">
        <v>132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141</v>
      </c>
      <c r="BK181" s="181">
        <f>ROUND(I181*H181,2)</f>
        <v>0</v>
      </c>
      <c r="BL181" s="23" t="s">
        <v>208</v>
      </c>
      <c r="BM181" s="23" t="s">
        <v>308</v>
      </c>
    </row>
    <row r="182" spans="2:65" s="11" customFormat="1">
      <c r="B182" s="182"/>
      <c r="D182" s="183" t="s">
        <v>143</v>
      </c>
      <c r="E182" s="184" t="s">
        <v>5</v>
      </c>
      <c r="F182" s="185" t="s">
        <v>309</v>
      </c>
      <c r="H182" s="186">
        <v>9.1199999999999992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143</v>
      </c>
      <c r="AU182" s="184" t="s">
        <v>141</v>
      </c>
      <c r="AV182" s="11" t="s">
        <v>141</v>
      </c>
      <c r="AW182" s="11" t="s">
        <v>35</v>
      </c>
      <c r="AX182" s="11" t="s">
        <v>71</v>
      </c>
      <c r="AY182" s="184" t="s">
        <v>132</v>
      </c>
    </row>
    <row r="183" spans="2:65" s="11" customFormat="1">
      <c r="B183" s="182"/>
      <c r="D183" s="183" t="s">
        <v>143</v>
      </c>
      <c r="E183" s="184" t="s">
        <v>5</v>
      </c>
      <c r="F183" s="185" t="s">
        <v>310</v>
      </c>
      <c r="H183" s="186">
        <v>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143</v>
      </c>
      <c r="AU183" s="184" t="s">
        <v>141</v>
      </c>
      <c r="AV183" s="11" t="s">
        <v>141</v>
      </c>
      <c r="AW183" s="11" t="s">
        <v>35</v>
      </c>
      <c r="AX183" s="11" t="s">
        <v>71</v>
      </c>
      <c r="AY183" s="184" t="s">
        <v>132</v>
      </c>
    </row>
    <row r="184" spans="2:65" s="11" customFormat="1">
      <c r="B184" s="182"/>
      <c r="D184" s="183" t="s">
        <v>143</v>
      </c>
      <c r="E184" s="184" t="s">
        <v>5</v>
      </c>
      <c r="F184" s="185" t="s">
        <v>311</v>
      </c>
      <c r="H184" s="186">
        <v>1.2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143</v>
      </c>
      <c r="AU184" s="184" t="s">
        <v>141</v>
      </c>
      <c r="AV184" s="11" t="s">
        <v>141</v>
      </c>
      <c r="AW184" s="11" t="s">
        <v>35</v>
      </c>
      <c r="AX184" s="11" t="s">
        <v>71</v>
      </c>
      <c r="AY184" s="184" t="s">
        <v>132</v>
      </c>
    </row>
    <row r="185" spans="2:65" s="12" customFormat="1">
      <c r="B185" s="191"/>
      <c r="D185" s="183" t="s">
        <v>143</v>
      </c>
      <c r="E185" s="192" t="s">
        <v>5</v>
      </c>
      <c r="F185" s="193" t="s">
        <v>145</v>
      </c>
      <c r="H185" s="194">
        <v>14.32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143</v>
      </c>
      <c r="AU185" s="192" t="s">
        <v>141</v>
      </c>
      <c r="AV185" s="12" t="s">
        <v>140</v>
      </c>
      <c r="AW185" s="12" t="s">
        <v>35</v>
      </c>
      <c r="AX185" s="12" t="s">
        <v>78</v>
      </c>
      <c r="AY185" s="192" t="s">
        <v>132</v>
      </c>
    </row>
    <row r="186" spans="2:65" s="1" customFormat="1" ht="25.5" customHeight="1">
      <c r="B186" s="169"/>
      <c r="C186" s="170" t="s">
        <v>312</v>
      </c>
      <c r="D186" s="170" t="s">
        <v>135</v>
      </c>
      <c r="E186" s="171" t="s">
        <v>313</v>
      </c>
      <c r="F186" s="172" t="s">
        <v>314</v>
      </c>
      <c r="G186" s="173" t="s">
        <v>206</v>
      </c>
      <c r="H186" s="174">
        <v>6</v>
      </c>
      <c r="I186" s="175"/>
      <c r="J186" s="176">
        <f>ROUND(I186*H186,2)</f>
        <v>0</v>
      </c>
      <c r="K186" s="172" t="s">
        <v>139</v>
      </c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208</v>
      </c>
      <c r="AT186" s="23" t="s">
        <v>135</v>
      </c>
      <c r="AU186" s="23" t="s">
        <v>141</v>
      </c>
      <c r="AY186" s="23" t="s">
        <v>132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141</v>
      </c>
      <c r="BK186" s="181">
        <f>ROUND(I186*H186,2)</f>
        <v>0</v>
      </c>
      <c r="BL186" s="23" t="s">
        <v>208</v>
      </c>
      <c r="BM186" s="23" t="s">
        <v>315</v>
      </c>
    </row>
    <row r="187" spans="2:65" s="1" customFormat="1" ht="16.5" customHeight="1">
      <c r="B187" s="169"/>
      <c r="C187" s="206" t="s">
        <v>316</v>
      </c>
      <c r="D187" s="206" t="s">
        <v>209</v>
      </c>
      <c r="E187" s="207" t="s">
        <v>317</v>
      </c>
      <c r="F187" s="208" t="s">
        <v>318</v>
      </c>
      <c r="G187" s="209" t="s">
        <v>307</v>
      </c>
      <c r="H187" s="210">
        <v>15.752000000000001</v>
      </c>
      <c r="I187" s="211"/>
      <c r="J187" s="212">
        <f>ROUND(I187*H187,2)</f>
        <v>0</v>
      </c>
      <c r="K187" s="208" t="s">
        <v>139</v>
      </c>
      <c r="L187" s="213"/>
      <c r="M187" s="214" t="s">
        <v>5</v>
      </c>
      <c r="N187" s="215" t="s">
        <v>43</v>
      </c>
      <c r="O187" s="41"/>
      <c r="P187" s="179">
        <f>O187*H187</f>
        <v>0</v>
      </c>
      <c r="Q187" s="179">
        <v>6.0000000000000002E-5</v>
      </c>
      <c r="R187" s="179">
        <f>Q187*H187</f>
        <v>9.4512000000000003E-4</v>
      </c>
      <c r="S187" s="179">
        <v>0</v>
      </c>
      <c r="T187" s="180">
        <f>S187*H187</f>
        <v>0</v>
      </c>
      <c r="AR187" s="23" t="s">
        <v>292</v>
      </c>
      <c r="AT187" s="23" t="s">
        <v>209</v>
      </c>
      <c r="AU187" s="23" t="s">
        <v>141</v>
      </c>
      <c r="AY187" s="23" t="s">
        <v>132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141</v>
      </c>
      <c r="BK187" s="181">
        <f>ROUND(I187*H187,2)</f>
        <v>0</v>
      </c>
      <c r="BL187" s="23" t="s">
        <v>208</v>
      </c>
      <c r="BM187" s="23" t="s">
        <v>319</v>
      </c>
    </row>
    <row r="188" spans="2:65" s="11" customFormat="1">
      <c r="B188" s="182"/>
      <c r="D188" s="183" t="s">
        <v>143</v>
      </c>
      <c r="E188" s="184" t="s">
        <v>5</v>
      </c>
      <c r="F188" s="185" t="s">
        <v>320</v>
      </c>
      <c r="H188" s="186">
        <v>15.752000000000001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143</v>
      </c>
      <c r="AU188" s="184" t="s">
        <v>141</v>
      </c>
      <c r="AV188" s="11" t="s">
        <v>141</v>
      </c>
      <c r="AW188" s="11" t="s">
        <v>35</v>
      </c>
      <c r="AX188" s="11" t="s">
        <v>78</v>
      </c>
      <c r="AY188" s="184" t="s">
        <v>132</v>
      </c>
    </row>
    <row r="189" spans="2:65" s="1" customFormat="1" ht="38.25" customHeight="1">
      <c r="B189" s="169"/>
      <c r="C189" s="170" t="s">
        <v>321</v>
      </c>
      <c r="D189" s="170" t="s">
        <v>135</v>
      </c>
      <c r="E189" s="171" t="s">
        <v>322</v>
      </c>
      <c r="F189" s="172" t="s">
        <v>323</v>
      </c>
      <c r="G189" s="173" t="s">
        <v>244</v>
      </c>
      <c r="H189" s="174">
        <v>0.03</v>
      </c>
      <c r="I189" s="175"/>
      <c r="J189" s="176">
        <f>ROUND(I189*H189,2)</f>
        <v>0</v>
      </c>
      <c r="K189" s="172" t="s">
        <v>139</v>
      </c>
      <c r="L189" s="40"/>
      <c r="M189" s="177" t="s">
        <v>5</v>
      </c>
      <c r="N189" s="178" t="s">
        <v>43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23" t="s">
        <v>208</v>
      </c>
      <c r="AT189" s="23" t="s">
        <v>135</v>
      </c>
      <c r="AU189" s="23" t="s">
        <v>141</v>
      </c>
      <c r="AY189" s="23" t="s">
        <v>132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141</v>
      </c>
      <c r="BK189" s="181">
        <f>ROUND(I189*H189,2)</f>
        <v>0</v>
      </c>
      <c r="BL189" s="23" t="s">
        <v>208</v>
      </c>
      <c r="BM189" s="23" t="s">
        <v>324</v>
      </c>
    </row>
    <row r="190" spans="2:65" s="1" customFormat="1" ht="38.25" customHeight="1">
      <c r="B190" s="169"/>
      <c r="C190" s="170" t="s">
        <v>325</v>
      </c>
      <c r="D190" s="170" t="s">
        <v>135</v>
      </c>
      <c r="E190" s="171" t="s">
        <v>326</v>
      </c>
      <c r="F190" s="172" t="s">
        <v>327</v>
      </c>
      <c r="G190" s="173" t="s">
        <v>244</v>
      </c>
      <c r="H190" s="174">
        <v>0.03</v>
      </c>
      <c r="I190" s="175"/>
      <c r="J190" s="176">
        <f>ROUND(I190*H190,2)</f>
        <v>0</v>
      </c>
      <c r="K190" s="172" t="s">
        <v>139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208</v>
      </c>
      <c r="AT190" s="23" t="s">
        <v>135</v>
      </c>
      <c r="AU190" s="23" t="s">
        <v>141</v>
      </c>
      <c r="AY190" s="23" t="s">
        <v>132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141</v>
      </c>
      <c r="BK190" s="181">
        <f>ROUND(I190*H190,2)</f>
        <v>0</v>
      </c>
      <c r="BL190" s="23" t="s">
        <v>208</v>
      </c>
      <c r="BM190" s="23" t="s">
        <v>328</v>
      </c>
    </row>
    <row r="191" spans="2:65" s="10" customFormat="1" ht="29.85" customHeight="1">
      <c r="B191" s="156"/>
      <c r="D191" s="157" t="s">
        <v>70</v>
      </c>
      <c r="E191" s="167" t="s">
        <v>329</v>
      </c>
      <c r="F191" s="167" t="s">
        <v>330</v>
      </c>
      <c r="I191" s="159"/>
      <c r="J191" s="168">
        <f>BK191</f>
        <v>0</v>
      </c>
      <c r="L191" s="156"/>
      <c r="M191" s="161"/>
      <c r="N191" s="162"/>
      <c r="O191" s="162"/>
      <c r="P191" s="163">
        <f>SUM(P192:P201)</f>
        <v>0</v>
      </c>
      <c r="Q191" s="162"/>
      <c r="R191" s="163">
        <f>SUM(R192:R201)</f>
        <v>8.3000000000000001E-3</v>
      </c>
      <c r="S191" s="162"/>
      <c r="T191" s="164">
        <f>SUM(T192:T201)</f>
        <v>2.1179999999999997E-2</v>
      </c>
      <c r="AR191" s="157" t="s">
        <v>141</v>
      </c>
      <c r="AT191" s="165" t="s">
        <v>70</v>
      </c>
      <c r="AU191" s="165" t="s">
        <v>78</v>
      </c>
      <c r="AY191" s="157" t="s">
        <v>132</v>
      </c>
      <c r="BK191" s="166">
        <f>SUM(BK192:BK201)</f>
        <v>0</v>
      </c>
    </row>
    <row r="192" spans="2:65" s="1" customFormat="1" ht="25.5" customHeight="1">
      <c r="B192" s="169"/>
      <c r="C192" s="170" t="s">
        <v>331</v>
      </c>
      <c r="D192" s="170" t="s">
        <v>135</v>
      </c>
      <c r="E192" s="171" t="s">
        <v>332</v>
      </c>
      <c r="F192" s="172" t="s">
        <v>333</v>
      </c>
      <c r="G192" s="173" t="s">
        <v>307</v>
      </c>
      <c r="H192" s="174">
        <v>6</v>
      </c>
      <c r="I192" s="175"/>
      <c r="J192" s="176">
        <f>ROUND(I192*H192,2)</f>
        <v>0</v>
      </c>
      <c r="K192" s="172" t="s">
        <v>139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1.98E-3</v>
      </c>
      <c r="T192" s="180">
        <f>S192*H192</f>
        <v>1.188E-2</v>
      </c>
      <c r="AR192" s="23" t="s">
        <v>208</v>
      </c>
      <c r="AT192" s="23" t="s">
        <v>135</v>
      </c>
      <c r="AU192" s="23" t="s">
        <v>141</v>
      </c>
      <c r="AY192" s="23" t="s">
        <v>132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141</v>
      </c>
      <c r="BK192" s="181">
        <f>ROUND(I192*H192,2)</f>
        <v>0</v>
      </c>
      <c r="BL192" s="23" t="s">
        <v>208</v>
      </c>
      <c r="BM192" s="23" t="s">
        <v>334</v>
      </c>
    </row>
    <row r="193" spans="2:65" s="1" customFormat="1" ht="16.5" customHeight="1">
      <c r="B193" s="169"/>
      <c r="C193" s="170" t="s">
        <v>335</v>
      </c>
      <c r="D193" s="170" t="s">
        <v>135</v>
      </c>
      <c r="E193" s="171" t="s">
        <v>336</v>
      </c>
      <c r="F193" s="172" t="s">
        <v>337</v>
      </c>
      <c r="G193" s="173" t="s">
        <v>307</v>
      </c>
      <c r="H193" s="174">
        <v>2</v>
      </c>
      <c r="I193" s="175"/>
      <c r="J193" s="176">
        <f>ROUND(I193*H193,2)</f>
        <v>0</v>
      </c>
      <c r="K193" s="172" t="s">
        <v>139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1.7700000000000001E-3</v>
      </c>
      <c r="R193" s="179">
        <f>Q193*H193</f>
        <v>3.5400000000000002E-3</v>
      </c>
      <c r="S193" s="179">
        <v>0</v>
      </c>
      <c r="T193" s="180">
        <f>S193*H193</f>
        <v>0</v>
      </c>
      <c r="AR193" s="23" t="s">
        <v>208</v>
      </c>
      <c r="AT193" s="23" t="s">
        <v>135</v>
      </c>
      <c r="AU193" s="23" t="s">
        <v>141</v>
      </c>
      <c r="AY193" s="23" t="s">
        <v>132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141</v>
      </c>
      <c r="BK193" s="181">
        <f>ROUND(I193*H193,2)</f>
        <v>0</v>
      </c>
      <c r="BL193" s="23" t="s">
        <v>208</v>
      </c>
      <c r="BM193" s="23" t="s">
        <v>338</v>
      </c>
    </row>
    <row r="194" spans="2:65" s="1" customFormat="1" ht="16.5" customHeight="1">
      <c r="B194" s="169"/>
      <c r="C194" s="170" t="s">
        <v>339</v>
      </c>
      <c r="D194" s="170" t="s">
        <v>135</v>
      </c>
      <c r="E194" s="171" t="s">
        <v>340</v>
      </c>
      <c r="F194" s="172" t="s">
        <v>341</v>
      </c>
      <c r="G194" s="173" t="s">
        <v>307</v>
      </c>
      <c r="H194" s="174">
        <v>7</v>
      </c>
      <c r="I194" s="175"/>
      <c r="J194" s="176">
        <f>ROUND(I194*H194,2)</f>
        <v>0</v>
      </c>
      <c r="K194" s="172" t="s">
        <v>139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4.6000000000000001E-4</v>
      </c>
      <c r="R194" s="179">
        <f>Q194*H194</f>
        <v>3.2200000000000002E-3</v>
      </c>
      <c r="S194" s="179">
        <v>0</v>
      </c>
      <c r="T194" s="180">
        <f>S194*H194</f>
        <v>0</v>
      </c>
      <c r="AR194" s="23" t="s">
        <v>208</v>
      </c>
      <c r="AT194" s="23" t="s">
        <v>135</v>
      </c>
      <c r="AU194" s="23" t="s">
        <v>141</v>
      </c>
      <c r="AY194" s="23" t="s">
        <v>132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141</v>
      </c>
      <c r="BK194" s="181">
        <f>ROUND(I194*H194,2)</f>
        <v>0</v>
      </c>
      <c r="BL194" s="23" t="s">
        <v>208</v>
      </c>
      <c r="BM194" s="23" t="s">
        <v>342</v>
      </c>
    </row>
    <row r="195" spans="2:65" s="1" customFormat="1" ht="16.5" customHeight="1">
      <c r="B195" s="169"/>
      <c r="C195" s="170" t="s">
        <v>343</v>
      </c>
      <c r="D195" s="170" t="s">
        <v>135</v>
      </c>
      <c r="E195" s="171" t="s">
        <v>344</v>
      </c>
      <c r="F195" s="172" t="s">
        <v>345</v>
      </c>
      <c r="G195" s="173" t="s">
        <v>307</v>
      </c>
      <c r="H195" s="174">
        <v>2</v>
      </c>
      <c r="I195" s="175"/>
      <c r="J195" s="176">
        <f>ROUND(I195*H195,2)</f>
        <v>0</v>
      </c>
      <c r="K195" s="172" t="s">
        <v>139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7.6999999999999996E-4</v>
      </c>
      <c r="R195" s="179">
        <f>Q195*H195</f>
        <v>1.5399999999999999E-3</v>
      </c>
      <c r="S195" s="179">
        <v>0</v>
      </c>
      <c r="T195" s="180">
        <f>S195*H195</f>
        <v>0</v>
      </c>
      <c r="AR195" s="23" t="s">
        <v>208</v>
      </c>
      <c r="AT195" s="23" t="s">
        <v>135</v>
      </c>
      <c r="AU195" s="23" t="s">
        <v>141</v>
      </c>
      <c r="AY195" s="23" t="s">
        <v>132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141</v>
      </c>
      <c r="BK195" s="181">
        <f>ROUND(I195*H195,2)</f>
        <v>0</v>
      </c>
      <c r="BL195" s="23" t="s">
        <v>208</v>
      </c>
      <c r="BM195" s="23" t="s">
        <v>346</v>
      </c>
    </row>
    <row r="196" spans="2:65" s="1" customFormat="1" ht="16.5" customHeight="1">
      <c r="B196" s="169"/>
      <c r="C196" s="170" t="s">
        <v>347</v>
      </c>
      <c r="D196" s="170" t="s">
        <v>135</v>
      </c>
      <c r="E196" s="171" t="s">
        <v>348</v>
      </c>
      <c r="F196" s="172" t="s">
        <v>349</v>
      </c>
      <c r="G196" s="173" t="s">
        <v>206</v>
      </c>
      <c r="H196" s="174">
        <v>3</v>
      </c>
      <c r="I196" s="175"/>
      <c r="J196" s="176">
        <f>ROUND(I196*H196,2)</f>
        <v>0</v>
      </c>
      <c r="K196" s="172" t="s">
        <v>139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3.0999999999999999E-3</v>
      </c>
      <c r="T196" s="180">
        <f>S196*H196</f>
        <v>9.2999999999999992E-3</v>
      </c>
      <c r="AR196" s="23" t="s">
        <v>208</v>
      </c>
      <c r="AT196" s="23" t="s">
        <v>135</v>
      </c>
      <c r="AU196" s="23" t="s">
        <v>141</v>
      </c>
      <c r="AY196" s="23" t="s">
        <v>132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141</v>
      </c>
      <c r="BK196" s="181">
        <f>ROUND(I196*H196,2)</f>
        <v>0</v>
      </c>
      <c r="BL196" s="23" t="s">
        <v>208</v>
      </c>
      <c r="BM196" s="23" t="s">
        <v>350</v>
      </c>
    </row>
    <row r="197" spans="2:65" s="13" customFormat="1">
      <c r="B197" s="199"/>
      <c r="D197" s="183" t="s">
        <v>143</v>
      </c>
      <c r="E197" s="200" t="s">
        <v>5</v>
      </c>
      <c r="F197" s="201" t="s">
        <v>351</v>
      </c>
      <c r="H197" s="200" t="s">
        <v>5</v>
      </c>
      <c r="I197" s="202"/>
      <c r="L197" s="199"/>
      <c r="M197" s="203"/>
      <c r="N197" s="204"/>
      <c r="O197" s="204"/>
      <c r="P197" s="204"/>
      <c r="Q197" s="204"/>
      <c r="R197" s="204"/>
      <c r="S197" s="204"/>
      <c r="T197" s="205"/>
      <c r="AT197" s="200" t="s">
        <v>143</v>
      </c>
      <c r="AU197" s="200" t="s">
        <v>141</v>
      </c>
      <c r="AV197" s="13" t="s">
        <v>78</v>
      </c>
      <c r="AW197" s="13" t="s">
        <v>35</v>
      </c>
      <c r="AX197" s="13" t="s">
        <v>71</v>
      </c>
      <c r="AY197" s="200" t="s">
        <v>132</v>
      </c>
    </row>
    <row r="198" spans="2:65" s="11" customFormat="1">
      <c r="B198" s="182"/>
      <c r="D198" s="183" t="s">
        <v>143</v>
      </c>
      <c r="E198" s="184" t="s">
        <v>5</v>
      </c>
      <c r="F198" s="185" t="s">
        <v>149</v>
      </c>
      <c r="H198" s="186">
        <v>3</v>
      </c>
      <c r="I198" s="187"/>
      <c r="L198" s="182"/>
      <c r="M198" s="188"/>
      <c r="N198" s="189"/>
      <c r="O198" s="189"/>
      <c r="P198" s="189"/>
      <c r="Q198" s="189"/>
      <c r="R198" s="189"/>
      <c r="S198" s="189"/>
      <c r="T198" s="190"/>
      <c r="AT198" s="184" t="s">
        <v>143</v>
      </c>
      <c r="AU198" s="184" t="s">
        <v>141</v>
      </c>
      <c r="AV198" s="11" t="s">
        <v>141</v>
      </c>
      <c r="AW198" s="11" t="s">
        <v>35</v>
      </c>
      <c r="AX198" s="11" t="s">
        <v>78</v>
      </c>
      <c r="AY198" s="184" t="s">
        <v>132</v>
      </c>
    </row>
    <row r="199" spans="2:65" s="1" customFormat="1" ht="16.5" customHeight="1">
      <c r="B199" s="169"/>
      <c r="C199" s="170" t="s">
        <v>352</v>
      </c>
      <c r="D199" s="170" t="s">
        <v>135</v>
      </c>
      <c r="E199" s="171" t="s">
        <v>353</v>
      </c>
      <c r="F199" s="172" t="s">
        <v>354</v>
      </c>
      <c r="G199" s="173" t="s">
        <v>307</v>
      </c>
      <c r="H199" s="174">
        <v>11</v>
      </c>
      <c r="I199" s="175"/>
      <c r="J199" s="176">
        <f>ROUND(I199*H199,2)</f>
        <v>0</v>
      </c>
      <c r="K199" s="172" t="s">
        <v>139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208</v>
      </c>
      <c r="AT199" s="23" t="s">
        <v>135</v>
      </c>
      <c r="AU199" s="23" t="s">
        <v>141</v>
      </c>
      <c r="AY199" s="23" t="s">
        <v>132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141</v>
      </c>
      <c r="BK199" s="181">
        <f>ROUND(I199*H199,2)</f>
        <v>0</v>
      </c>
      <c r="BL199" s="23" t="s">
        <v>208</v>
      </c>
      <c r="BM199" s="23" t="s">
        <v>355</v>
      </c>
    </row>
    <row r="200" spans="2:65" s="1" customFormat="1" ht="38.25" customHeight="1">
      <c r="B200" s="169"/>
      <c r="C200" s="170" t="s">
        <v>356</v>
      </c>
      <c r="D200" s="170" t="s">
        <v>135</v>
      </c>
      <c r="E200" s="171" t="s">
        <v>357</v>
      </c>
      <c r="F200" s="172" t="s">
        <v>358</v>
      </c>
      <c r="G200" s="173" t="s">
        <v>244</v>
      </c>
      <c r="H200" s="174">
        <v>8.0000000000000002E-3</v>
      </c>
      <c r="I200" s="175"/>
      <c r="J200" s="176">
        <f>ROUND(I200*H200,2)</f>
        <v>0</v>
      </c>
      <c r="K200" s="172" t="s">
        <v>139</v>
      </c>
      <c r="L200" s="40"/>
      <c r="M200" s="177" t="s">
        <v>5</v>
      </c>
      <c r="N200" s="178" t="s">
        <v>43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208</v>
      </c>
      <c r="AT200" s="23" t="s">
        <v>135</v>
      </c>
      <c r="AU200" s="23" t="s">
        <v>141</v>
      </c>
      <c r="AY200" s="23" t="s">
        <v>132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141</v>
      </c>
      <c r="BK200" s="181">
        <f>ROUND(I200*H200,2)</f>
        <v>0</v>
      </c>
      <c r="BL200" s="23" t="s">
        <v>208</v>
      </c>
      <c r="BM200" s="23" t="s">
        <v>359</v>
      </c>
    </row>
    <row r="201" spans="2:65" s="1" customFormat="1" ht="38.25" customHeight="1">
      <c r="B201" s="169"/>
      <c r="C201" s="170" t="s">
        <v>360</v>
      </c>
      <c r="D201" s="170" t="s">
        <v>135</v>
      </c>
      <c r="E201" s="171" t="s">
        <v>361</v>
      </c>
      <c r="F201" s="172" t="s">
        <v>362</v>
      </c>
      <c r="G201" s="173" t="s">
        <v>244</v>
      </c>
      <c r="H201" s="174">
        <v>8.0000000000000002E-3</v>
      </c>
      <c r="I201" s="175"/>
      <c r="J201" s="176">
        <f>ROUND(I201*H201,2)</f>
        <v>0</v>
      </c>
      <c r="K201" s="172" t="s">
        <v>139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208</v>
      </c>
      <c r="AT201" s="23" t="s">
        <v>135</v>
      </c>
      <c r="AU201" s="23" t="s">
        <v>141</v>
      </c>
      <c r="AY201" s="23" t="s">
        <v>132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141</v>
      </c>
      <c r="BK201" s="181">
        <f>ROUND(I201*H201,2)</f>
        <v>0</v>
      </c>
      <c r="BL201" s="23" t="s">
        <v>208</v>
      </c>
      <c r="BM201" s="23" t="s">
        <v>363</v>
      </c>
    </row>
    <row r="202" spans="2:65" s="10" customFormat="1" ht="29.85" customHeight="1">
      <c r="B202" s="156"/>
      <c r="D202" s="157" t="s">
        <v>70</v>
      </c>
      <c r="E202" s="167" t="s">
        <v>364</v>
      </c>
      <c r="F202" s="167" t="s">
        <v>365</v>
      </c>
      <c r="I202" s="159"/>
      <c r="J202" s="168">
        <f>BK202</f>
        <v>0</v>
      </c>
      <c r="L202" s="156"/>
      <c r="M202" s="161"/>
      <c r="N202" s="162"/>
      <c r="O202" s="162"/>
      <c r="P202" s="163">
        <f>SUM(P203:P213)</f>
        <v>0</v>
      </c>
      <c r="Q202" s="162"/>
      <c r="R202" s="163">
        <f>SUM(R203:R213)</f>
        <v>2.018E-2</v>
      </c>
      <c r="S202" s="162"/>
      <c r="T202" s="164">
        <f>SUM(T203:T213)</f>
        <v>2.7999999999999995E-3</v>
      </c>
      <c r="AR202" s="157" t="s">
        <v>141</v>
      </c>
      <c r="AT202" s="165" t="s">
        <v>70</v>
      </c>
      <c r="AU202" s="165" t="s">
        <v>78</v>
      </c>
      <c r="AY202" s="157" t="s">
        <v>132</v>
      </c>
      <c r="BK202" s="166">
        <f>SUM(BK203:BK213)</f>
        <v>0</v>
      </c>
    </row>
    <row r="203" spans="2:65" s="1" customFormat="1" ht="16.5" customHeight="1">
      <c r="B203" s="169"/>
      <c r="C203" s="170" t="s">
        <v>366</v>
      </c>
      <c r="D203" s="170" t="s">
        <v>135</v>
      </c>
      <c r="E203" s="171" t="s">
        <v>367</v>
      </c>
      <c r="F203" s="172" t="s">
        <v>368</v>
      </c>
      <c r="G203" s="173" t="s">
        <v>307</v>
      </c>
      <c r="H203" s="174">
        <v>10</v>
      </c>
      <c r="I203" s="175"/>
      <c r="J203" s="176">
        <f t="shared" ref="J203:J213" si="10">ROUND(I203*H203,2)</f>
        <v>0</v>
      </c>
      <c r="K203" s="172" t="s">
        <v>139</v>
      </c>
      <c r="L203" s="40"/>
      <c r="M203" s="177" t="s">
        <v>5</v>
      </c>
      <c r="N203" s="178" t="s">
        <v>43</v>
      </c>
      <c r="O203" s="41"/>
      <c r="P203" s="179">
        <f t="shared" ref="P203:P213" si="11">O203*H203</f>
        <v>0</v>
      </c>
      <c r="Q203" s="179">
        <v>0</v>
      </c>
      <c r="R203" s="179">
        <f t="shared" ref="R203:R213" si="12">Q203*H203</f>
        <v>0</v>
      </c>
      <c r="S203" s="179">
        <v>2.7999999999999998E-4</v>
      </c>
      <c r="T203" s="180">
        <f t="shared" ref="T203:T213" si="13">S203*H203</f>
        <v>2.7999999999999995E-3</v>
      </c>
      <c r="AR203" s="23" t="s">
        <v>208</v>
      </c>
      <c r="AT203" s="23" t="s">
        <v>135</v>
      </c>
      <c r="AU203" s="23" t="s">
        <v>141</v>
      </c>
      <c r="AY203" s="23" t="s">
        <v>132</v>
      </c>
      <c r="BE203" s="181">
        <f t="shared" ref="BE203:BE213" si="14">IF(N203="základní",J203,0)</f>
        <v>0</v>
      </c>
      <c r="BF203" s="181">
        <f t="shared" ref="BF203:BF213" si="15">IF(N203="snížená",J203,0)</f>
        <v>0</v>
      </c>
      <c r="BG203" s="181">
        <f t="shared" ref="BG203:BG213" si="16">IF(N203="zákl. přenesená",J203,0)</f>
        <v>0</v>
      </c>
      <c r="BH203" s="181">
        <f t="shared" ref="BH203:BH213" si="17">IF(N203="sníž. přenesená",J203,0)</f>
        <v>0</v>
      </c>
      <c r="BI203" s="181">
        <f t="shared" ref="BI203:BI213" si="18">IF(N203="nulová",J203,0)</f>
        <v>0</v>
      </c>
      <c r="BJ203" s="23" t="s">
        <v>141</v>
      </c>
      <c r="BK203" s="181">
        <f t="shared" ref="BK203:BK213" si="19">ROUND(I203*H203,2)</f>
        <v>0</v>
      </c>
      <c r="BL203" s="23" t="s">
        <v>208</v>
      </c>
      <c r="BM203" s="23" t="s">
        <v>369</v>
      </c>
    </row>
    <row r="204" spans="2:65" s="1" customFormat="1" ht="25.5" customHeight="1">
      <c r="B204" s="169"/>
      <c r="C204" s="170" t="s">
        <v>370</v>
      </c>
      <c r="D204" s="170" t="s">
        <v>135</v>
      </c>
      <c r="E204" s="171" t="s">
        <v>371</v>
      </c>
      <c r="F204" s="172" t="s">
        <v>372</v>
      </c>
      <c r="G204" s="173" t="s">
        <v>307</v>
      </c>
      <c r="H204" s="174">
        <v>20</v>
      </c>
      <c r="I204" s="175"/>
      <c r="J204" s="176">
        <f t="shared" si="10"/>
        <v>0</v>
      </c>
      <c r="K204" s="172" t="s">
        <v>139</v>
      </c>
      <c r="L204" s="40"/>
      <c r="M204" s="177" t="s">
        <v>5</v>
      </c>
      <c r="N204" s="178" t="s">
        <v>43</v>
      </c>
      <c r="O204" s="41"/>
      <c r="P204" s="179">
        <f t="shared" si="11"/>
        <v>0</v>
      </c>
      <c r="Q204" s="179">
        <v>4.2000000000000002E-4</v>
      </c>
      <c r="R204" s="179">
        <f t="shared" si="12"/>
        <v>8.4000000000000012E-3</v>
      </c>
      <c r="S204" s="179">
        <v>0</v>
      </c>
      <c r="T204" s="180">
        <f t="shared" si="13"/>
        <v>0</v>
      </c>
      <c r="AR204" s="23" t="s">
        <v>208</v>
      </c>
      <c r="AT204" s="23" t="s">
        <v>135</v>
      </c>
      <c r="AU204" s="23" t="s">
        <v>141</v>
      </c>
      <c r="AY204" s="23" t="s">
        <v>132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141</v>
      </c>
      <c r="BK204" s="181">
        <f t="shared" si="19"/>
        <v>0</v>
      </c>
      <c r="BL204" s="23" t="s">
        <v>208</v>
      </c>
      <c r="BM204" s="23" t="s">
        <v>373</v>
      </c>
    </row>
    <row r="205" spans="2:65" s="1" customFormat="1" ht="16.5" customHeight="1">
      <c r="B205" s="169"/>
      <c r="C205" s="206" t="s">
        <v>374</v>
      </c>
      <c r="D205" s="206" t="s">
        <v>209</v>
      </c>
      <c r="E205" s="207" t="s">
        <v>375</v>
      </c>
      <c r="F205" s="208" t="s">
        <v>376</v>
      </c>
      <c r="G205" s="209" t="s">
        <v>307</v>
      </c>
      <c r="H205" s="210">
        <v>7</v>
      </c>
      <c r="I205" s="211"/>
      <c r="J205" s="212">
        <f t="shared" si="10"/>
        <v>0</v>
      </c>
      <c r="K205" s="208" t="s">
        <v>139</v>
      </c>
      <c r="L205" s="213"/>
      <c r="M205" s="214" t="s">
        <v>5</v>
      </c>
      <c r="N205" s="215" t="s">
        <v>43</v>
      </c>
      <c r="O205" s="41"/>
      <c r="P205" s="179">
        <f t="shared" si="11"/>
        <v>0</v>
      </c>
      <c r="Q205" s="179">
        <v>1.1E-4</v>
      </c>
      <c r="R205" s="179">
        <f t="shared" si="12"/>
        <v>7.7000000000000007E-4</v>
      </c>
      <c r="S205" s="179">
        <v>0</v>
      </c>
      <c r="T205" s="180">
        <f t="shared" si="13"/>
        <v>0</v>
      </c>
      <c r="AR205" s="23" t="s">
        <v>292</v>
      </c>
      <c r="AT205" s="23" t="s">
        <v>209</v>
      </c>
      <c r="AU205" s="23" t="s">
        <v>141</v>
      </c>
      <c r="AY205" s="23" t="s">
        <v>132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141</v>
      </c>
      <c r="BK205" s="181">
        <f t="shared" si="19"/>
        <v>0</v>
      </c>
      <c r="BL205" s="23" t="s">
        <v>208</v>
      </c>
      <c r="BM205" s="23" t="s">
        <v>377</v>
      </c>
    </row>
    <row r="206" spans="2:65" s="1" customFormat="1" ht="16.5" customHeight="1">
      <c r="B206" s="169"/>
      <c r="C206" s="206" t="s">
        <v>184</v>
      </c>
      <c r="D206" s="206" t="s">
        <v>209</v>
      </c>
      <c r="E206" s="207" t="s">
        <v>378</v>
      </c>
      <c r="F206" s="208" t="s">
        <v>379</v>
      </c>
      <c r="G206" s="209" t="s">
        <v>307</v>
      </c>
      <c r="H206" s="210">
        <v>7</v>
      </c>
      <c r="I206" s="211"/>
      <c r="J206" s="212">
        <f t="shared" si="10"/>
        <v>0</v>
      </c>
      <c r="K206" s="208" t="s">
        <v>139</v>
      </c>
      <c r="L206" s="213"/>
      <c r="M206" s="214" t="s">
        <v>5</v>
      </c>
      <c r="N206" s="215" t="s">
        <v>43</v>
      </c>
      <c r="O206" s="41"/>
      <c r="P206" s="179">
        <f t="shared" si="11"/>
        <v>0</v>
      </c>
      <c r="Q206" s="179">
        <v>1.7000000000000001E-4</v>
      </c>
      <c r="R206" s="179">
        <f t="shared" si="12"/>
        <v>1.1900000000000001E-3</v>
      </c>
      <c r="S206" s="179">
        <v>0</v>
      </c>
      <c r="T206" s="180">
        <f t="shared" si="13"/>
        <v>0</v>
      </c>
      <c r="AR206" s="23" t="s">
        <v>292</v>
      </c>
      <c r="AT206" s="23" t="s">
        <v>209</v>
      </c>
      <c r="AU206" s="23" t="s">
        <v>141</v>
      </c>
      <c r="AY206" s="23" t="s">
        <v>132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141</v>
      </c>
      <c r="BK206" s="181">
        <f t="shared" si="19"/>
        <v>0</v>
      </c>
      <c r="BL206" s="23" t="s">
        <v>208</v>
      </c>
      <c r="BM206" s="23" t="s">
        <v>380</v>
      </c>
    </row>
    <row r="207" spans="2:65" s="1" customFormat="1" ht="16.5" customHeight="1">
      <c r="B207" s="169"/>
      <c r="C207" s="206" t="s">
        <v>381</v>
      </c>
      <c r="D207" s="206" t="s">
        <v>209</v>
      </c>
      <c r="E207" s="207" t="s">
        <v>382</v>
      </c>
      <c r="F207" s="208" t="s">
        <v>383</v>
      </c>
      <c r="G207" s="209" t="s">
        <v>307</v>
      </c>
      <c r="H207" s="210">
        <v>6</v>
      </c>
      <c r="I207" s="211"/>
      <c r="J207" s="212">
        <f t="shared" si="10"/>
        <v>0</v>
      </c>
      <c r="K207" s="208" t="s">
        <v>139</v>
      </c>
      <c r="L207" s="213"/>
      <c r="M207" s="214" t="s">
        <v>5</v>
      </c>
      <c r="N207" s="215" t="s">
        <v>43</v>
      </c>
      <c r="O207" s="41"/>
      <c r="P207" s="179">
        <f t="shared" si="11"/>
        <v>0</v>
      </c>
      <c r="Q207" s="179">
        <v>2.7E-4</v>
      </c>
      <c r="R207" s="179">
        <f t="shared" si="12"/>
        <v>1.6199999999999999E-3</v>
      </c>
      <c r="S207" s="179">
        <v>0</v>
      </c>
      <c r="T207" s="180">
        <f t="shared" si="13"/>
        <v>0</v>
      </c>
      <c r="AR207" s="23" t="s">
        <v>292</v>
      </c>
      <c r="AT207" s="23" t="s">
        <v>209</v>
      </c>
      <c r="AU207" s="23" t="s">
        <v>141</v>
      </c>
      <c r="AY207" s="23" t="s">
        <v>132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141</v>
      </c>
      <c r="BK207" s="181">
        <f t="shared" si="19"/>
        <v>0</v>
      </c>
      <c r="BL207" s="23" t="s">
        <v>208</v>
      </c>
      <c r="BM207" s="23" t="s">
        <v>384</v>
      </c>
    </row>
    <row r="208" spans="2:65" s="1" customFormat="1" ht="25.5" customHeight="1">
      <c r="B208" s="169"/>
      <c r="C208" s="170" t="s">
        <v>385</v>
      </c>
      <c r="D208" s="170" t="s">
        <v>135</v>
      </c>
      <c r="E208" s="171" t="s">
        <v>386</v>
      </c>
      <c r="F208" s="172" t="s">
        <v>387</v>
      </c>
      <c r="G208" s="173" t="s">
        <v>388</v>
      </c>
      <c r="H208" s="174">
        <v>1</v>
      </c>
      <c r="I208" s="175"/>
      <c r="J208" s="176">
        <f t="shared" si="10"/>
        <v>0</v>
      </c>
      <c r="K208" s="172" t="s">
        <v>139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0</v>
      </c>
      <c r="R208" s="179">
        <f t="shared" si="12"/>
        <v>0</v>
      </c>
      <c r="S208" s="179">
        <v>0</v>
      </c>
      <c r="T208" s="180">
        <f t="shared" si="13"/>
        <v>0</v>
      </c>
      <c r="AR208" s="23" t="s">
        <v>208</v>
      </c>
      <c r="AT208" s="23" t="s">
        <v>135</v>
      </c>
      <c r="AU208" s="23" t="s">
        <v>141</v>
      </c>
      <c r="AY208" s="23" t="s">
        <v>132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141</v>
      </c>
      <c r="BK208" s="181">
        <f t="shared" si="19"/>
        <v>0</v>
      </c>
      <c r="BL208" s="23" t="s">
        <v>208</v>
      </c>
      <c r="BM208" s="23" t="s">
        <v>389</v>
      </c>
    </row>
    <row r="209" spans="2:65" s="1" customFormat="1" ht="25.5" customHeight="1">
      <c r="B209" s="169"/>
      <c r="C209" s="170" t="s">
        <v>390</v>
      </c>
      <c r="D209" s="170" t="s">
        <v>135</v>
      </c>
      <c r="E209" s="171" t="s">
        <v>391</v>
      </c>
      <c r="F209" s="172" t="s">
        <v>392</v>
      </c>
      <c r="G209" s="173" t="s">
        <v>388</v>
      </c>
      <c r="H209" s="174">
        <v>1</v>
      </c>
      <c r="I209" s="175"/>
      <c r="J209" s="176">
        <f t="shared" si="10"/>
        <v>0</v>
      </c>
      <c r="K209" s="172" t="s">
        <v>139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208</v>
      </c>
      <c r="AT209" s="23" t="s">
        <v>135</v>
      </c>
      <c r="AU209" s="23" t="s">
        <v>141</v>
      </c>
      <c r="AY209" s="23" t="s">
        <v>132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141</v>
      </c>
      <c r="BK209" s="181">
        <f t="shared" si="19"/>
        <v>0</v>
      </c>
      <c r="BL209" s="23" t="s">
        <v>208</v>
      </c>
      <c r="BM209" s="23" t="s">
        <v>393</v>
      </c>
    </row>
    <row r="210" spans="2:65" s="1" customFormat="1" ht="25.5" customHeight="1">
      <c r="B210" s="169"/>
      <c r="C210" s="170" t="s">
        <v>394</v>
      </c>
      <c r="D210" s="170" t="s">
        <v>135</v>
      </c>
      <c r="E210" s="171" t="s">
        <v>395</v>
      </c>
      <c r="F210" s="172" t="s">
        <v>396</v>
      </c>
      <c r="G210" s="173" t="s">
        <v>307</v>
      </c>
      <c r="H210" s="174">
        <v>20</v>
      </c>
      <c r="I210" s="175"/>
      <c r="J210" s="176">
        <f t="shared" si="10"/>
        <v>0</v>
      </c>
      <c r="K210" s="172" t="s">
        <v>139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4.0000000000000002E-4</v>
      </c>
      <c r="R210" s="179">
        <f t="shared" si="12"/>
        <v>8.0000000000000002E-3</v>
      </c>
      <c r="S210" s="179">
        <v>0</v>
      </c>
      <c r="T210" s="180">
        <f t="shared" si="13"/>
        <v>0</v>
      </c>
      <c r="AR210" s="23" t="s">
        <v>208</v>
      </c>
      <c r="AT210" s="23" t="s">
        <v>135</v>
      </c>
      <c r="AU210" s="23" t="s">
        <v>141</v>
      </c>
      <c r="AY210" s="23" t="s">
        <v>132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141</v>
      </c>
      <c r="BK210" s="181">
        <f t="shared" si="19"/>
        <v>0</v>
      </c>
      <c r="BL210" s="23" t="s">
        <v>208</v>
      </c>
      <c r="BM210" s="23" t="s">
        <v>397</v>
      </c>
    </row>
    <row r="211" spans="2:65" s="1" customFormat="1" ht="25.5" customHeight="1">
      <c r="B211" s="169"/>
      <c r="C211" s="170" t="s">
        <v>398</v>
      </c>
      <c r="D211" s="170" t="s">
        <v>135</v>
      </c>
      <c r="E211" s="171" t="s">
        <v>399</v>
      </c>
      <c r="F211" s="172" t="s">
        <v>400</v>
      </c>
      <c r="G211" s="173" t="s">
        <v>307</v>
      </c>
      <c r="H211" s="174">
        <v>20</v>
      </c>
      <c r="I211" s="175"/>
      <c r="J211" s="176">
        <f t="shared" si="10"/>
        <v>0</v>
      </c>
      <c r="K211" s="172" t="s">
        <v>139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1.0000000000000001E-5</v>
      </c>
      <c r="R211" s="179">
        <f t="shared" si="12"/>
        <v>2.0000000000000001E-4</v>
      </c>
      <c r="S211" s="179">
        <v>0</v>
      </c>
      <c r="T211" s="180">
        <f t="shared" si="13"/>
        <v>0</v>
      </c>
      <c r="AR211" s="23" t="s">
        <v>208</v>
      </c>
      <c r="AT211" s="23" t="s">
        <v>135</v>
      </c>
      <c r="AU211" s="23" t="s">
        <v>141</v>
      </c>
      <c r="AY211" s="23" t="s">
        <v>132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141</v>
      </c>
      <c r="BK211" s="181">
        <f t="shared" si="19"/>
        <v>0</v>
      </c>
      <c r="BL211" s="23" t="s">
        <v>208</v>
      </c>
      <c r="BM211" s="23" t="s">
        <v>401</v>
      </c>
    </row>
    <row r="212" spans="2:65" s="1" customFormat="1" ht="38.25" customHeight="1">
      <c r="B212" s="169"/>
      <c r="C212" s="170" t="s">
        <v>402</v>
      </c>
      <c r="D212" s="170" t="s">
        <v>135</v>
      </c>
      <c r="E212" s="171" t="s">
        <v>403</v>
      </c>
      <c r="F212" s="172" t="s">
        <v>404</v>
      </c>
      <c r="G212" s="173" t="s">
        <v>244</v>
      </c>
      <c r="H212" s="174">
        <v>0.02</v>
      </c>
      <c r="I212" s="175"/>
      <c r="J212" s="176">
        <f t="shared" si="10"/>
        <v>0</v>
      </c>
      <c r="K212" s="172" t="s">
        <v>139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0</v>
      </c>
      <c r="R212" s="179">
        <f t="shared" si="12"/>
        <v>0</v>
      </c>
      <c r="S212" s="179">
        <v>0</v>
      </c>
      <c r="T212" s="180">
        <f t="shared" si="13"/>
        <v>0</v>
      </c>
      <c r="AR212" s="23" t="s">
        <v>208</v>
      </c>
      <c r="AT212" s="23" t="s">
        <v>135</v>
      </c>
      <c r="AU212" s="23" t="s">
        <v>141</v>
      </c>
      <c r="AY212" s="23" t="s">
        <v>132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141</v>
      </c>
      <c r="BK212" s="181">
        <f t="shared" si="19"/>
        <v>0</v>
      </c>
      <c r="BL212" s="23" t="s">
        <v>208</v>
      </c>
      <c r="BM212" s="23" t="s">
        <v>405</v>
      </c>
    </row>
    <row r="213" spans="2:65" s="1" customFormat="1" ht="38.25" customHeight="1">
      <c r="B213" s="169"/>
      <c r="C213" s="170" t="s">
        <v>406</v>
      </c>
      <c r="D213" s="170" t="s">
        <v>135</v>
      </c>
      <c r="E213" s="171" t="s">
        <v>407</v>
      </c>
      <c r="F213" s="172" t="s">
        <v>408</v>
      </c>
      <c r="G213" s="173" t="s">
        <v>244</v>
      </c>
      <c r="H213" s="174">
        <v>0.02</v>
      </c>
      <c r="I213" s="175"/>
      <c r="J213" s="176">
        <f t="shared" si="10"/>
        <v>0</v>
      </c>
      <c r="K213" s="172" t="s">
        <v>139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208</v>
      </c>
      <c r="AT213" s="23" t="s">
        <v>135</v>
      </c>
      <c r="AU213" s="23" t="s">
        <v>141</v>
      </c>
      <c r="AY213" s="23" t="s">
        <v>132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141</v>
      </c>
      <c r="BK213" s="181">
        <f t="shared" si="19"/>
        <v>0</v>
      </c>
      <c r="BL213" s="23" t="s">
        <v>208</v>
      </c>
      <c r="BM213" s="23" t="s">
        <v>409</v>
      </c>
    </row>
    <row r="214" spans="2:65" s="10" customFormat="1" ht="29.85" customHeight="1">
      <c r="B214" s="156"/>
      <c r="D214" s="157" t="s">
        <v>70</v>
      </c>
      <c r="E214" s="167" t="s">
        <v>410</v>
      </c>
      <c r="F214" s="167" t="s">
        <v>411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SUM(P215:P233)</f>
        <v>0</v>
      </c>
      <c r="Q214" s="162"/>
      <c r="R214" s="163">
        <f>SUM(R215:R233)</f>
        <v>6.4210000000000003E-2</v>
      </c>
      <c r="S214" s="162"/>
      <c r="T214" s="164">
        <f>SUM(T215:T233)</f>
        <v>7.775E-2</v>
      </c>
      <c r="AR214" s="157" t="s">
        <v>141</v>
      </c>
      <c r="AT214" s="165" t="s">
        <v>70</v>
      </c>
      <c r="AU214" s="165" t="s">
        <v>78</v>
      </c>
      <c r="AY214" s="157" t="s">
        <v>132</v>
      </c>
      <c r="BK214" s="166">
        <f>SUM(BK215:BK233)</f>
        <v>0</v>
      </c>
    </row>
    <row r="215" spans="2:65" s="1" customFormat="1" ht="16.5" customHeight="1">
      <c r="B215" s="169"/>
      <c r="C215" s="170" t="s">
        <v>412</v>
      </c>
      <c r="D215" s="170" t="s">
        <v>135</v>
      </c>
      <c r="E215" s="171" t="s">
        <v>413</v>
      </c>
      <c r="F215" s="172" t="s">
        <v>414</v>
      </c>
      <c r="G215" s="173" t="s">
        <v>388</v>
      </c>
      <c r="H215" s="174">
        <v>1</v>
      </c>
      <c r="I215" s="175"/>
      <c r="J215" s="176">
        <f t="shared" ref="J215:J233" si="20">ROUND(I215*H215,2)</f>
        <v>0</v>
      </c>
      <c r="K215" s="172" t="s">
        <v>139</v>
      </c>
      <c r="L215" s="40"/>
      <c r="M215" s="177" t="s">
        <v>5</v>
      </c>
      <c r="N215" s="178" t="s">
        <v>43</v>
      </c>
      <c r="O215" s="41"/>
      <c r="P215" s="179">
        <f t="shared" ref="P215:P233" si="21">O215*H215</f>
        <v>0</v>
      </c>
      <c r="Q215" s="179">
        <v>0</v>
      </c>
      <c r="R215" s="179">
        <f t="shared" ref="R215:R233" si="22">Q215*H215</f>
        <v>0</v>
      </c>
      <c r="S215" s="179">
        <v>1.933E-2</v>
      </c>
      <c r="T215" s="180">
        <f t="shared" ref="T215:T233" si="23">S215*H215</f>
        <v>1.933E-2</v>
      </c>
      <c r="AR215" s="23" t="s">
        <v>208</v>
      </c>
      <c r="AT215" s="23" t="s">
        <v>135</v>
      </c>
      <c r="AU215" s="23" t="s">
        <v>141</v>
      </c>
      <c r="AY215" s="23" t="s">
        <v>132</v>
      </c>
      <c r="BE215" s="181">
        <f t="shared" ref="BE215:BE233" si="24">IF(N215="základní",J215,0)</f>
        <v>0</v>
      </c>
      <c r="BF215" s="181">
        <f t="shared" ref="BF215:BF233" si="25">IF(N215="snížená",J215,0)</f>
        <v>0</v>
      </c>
      <c r="BG215" s="181">
        <f t="shared" ref="BG215:BG233" si="26">IF(N215="zákl. přenesená",J215,0)</f>
        <v>0</v>
      </c>
      <c r="BH215" s="181">
        <f t="shared" ref="BH215:BH233" si="27">IF(N215="sníž. přenesená",J215,0)</f>
        <v>0</v>
      </c>
      <c r="BI215" s="181">
        <f t="shared" ref="BI215:BI233" si="28">IF(N215="nulová",J215,0)</f>
        <v>0</v>
      </c>
      <c r="BJ215" s="23" t="s">
        <v>141</v>
      </c>
      <c r="BK215" s="181">
        <f t="shared" ref="BK215:BK233" si="29">ROUND(I215*H215,2)</f>
        <v>0</v>
      </c>
      <c r="BL215" s="23" t="s">
        <v>208</v>
      </c>
      <c r="BM215" s="23" t="s">
        <v>415</v>
      </c>
    </row>
    <row r="216" spans="2:65" s="1" customFormat="1" ht="25.5" customHeight="1">
      <c r="B216" s="169"/>
      <c r="C216" s="170" t="s">
        <v>416</v>
      </c>
      <c r="D216" s="170" t="s">
        <v>135</v>
      </c>
      <c r="E216" s="171" t="s">
        <v>417</v>
      </c>
      <c r="F216" s="172" t="s">
        <v>418</v>
      </c>
      <c r="G216" s="173" t="s">
        <v>388</v>
      </c>
      <c r="H216" s="174">
        <v>1</v>
      </c>
      <c r="I216" s="175"/>
      <c r="J216" s="176">
        <f t="shared" si="20"/>
        <v>0</v>
      </c>
      <c r="K216" s="172" t="s">
        <v>139</v>
      </c>
      <c r="L216" s="40"/>
      <c r="M216" s="177" t="s">
        <v>5</v>
      </c>
      <c r="N216" s="178" t="s">
        <v>43</v>
      </c>
      <c r="O216" s="41"/>
      <c r="P216" s="179">
        <f t="shared" si="21"/>
        <v>0</v>
      </c>
      <c r="Q216" s="179">
        <v>1.3820000000000001E-2</v>
      </c>
      <c r="R216" s="179">
        <f t="shared" si="22"/>
        <v>1.3820000000000001E-2</v>
      </c>
      <c r="S216" s="179">
        <v>0</v>
      </c>
      <c r="T216" s="180">
        <f t="shared" si="23"/>
        <v>0</v>
      </c>
      <c r="AR216" s="23" t="s">
        <v>208</v>
      </c>
      <c r="AT216" s="23" t="s">
        <v>135</v>
      </c>
      <c r="AU216" s="23" t="s">
        <v>141</v>
      </c>
      <c r="AY216" s="23" t="s">
        <v>132</v>
      </c>
      <c r="BE216" s="181">
        <f t="shared" si="24"/>
        <v>0</v>
      </c>
      <c r="BF216" s="181">
        <f t="shared" si="25"/>
        <v>0</v>
      </c>
      <c r="BG216" s="181">
        <f t="shared" si="26"/>
        <v>0</v>
      </c>
      <c r="BH216" s="181">
        <f t="shared" si="27"/>
        <v>0</v>
      </c>
      <c r="BI216" s="181">
        <f t="shared" si="28"/>
        <v>0</v>
      </c>
      <c r="BJ216" s="23" t="s">
        <v>141</v>
      </c>
      <c r="BK216" s="181">
        <f t="shared" si="29"/>
        <v>0</v>
      </c>
      <c r="BL216" s="23" t="s">
        <v>208</v>
      </c>
      <c r="BM216" s="23" t="s">
        <v>419</v>
      </c>
    </row>
    <row r="217" spans="2:65" s="1" customFormat="1" ht="16.5" customHeight="1">
      <c r="B217" s="169"/>
      <c r="C217" s="170" t="s">
        <v>420</v>
      </c>
      <c r="D217" s="170" t="s">
        <v>135</v>
      </c>
      <c r="E217" s="171" t="s">
        <v>421</v>
      </c>
      <c r="F217" s="172" t="s">
        <v>422</v>
      </c>
      <c r="G217" s="173" t="s">
        <v>388</v>
      </c>
      <c r="H217" s="174">
        <v>1</v>
      </c>
      <c r="I217" s="175"/>
      <c r="J217" s="176">
        <f t="shared" si="20"/>
        <v>0</v>
      </c>
      <c r="K217" s="172" t="s">
        <v>139</v>
      </c>
      <c r="L217" s="40"/>
      <c r="M217" s="177" t="s">
        <v>5</v>
      </c>
      <c r="N217" s="178" t="s">
        <v>43</v>
      </c>
      <c r="O217" s="41"/>
      <c r="P217" s="179">
        <f t="shared" si="21"/>
        <v>0</v>
      </c>
      <c r="Q217" s="179">
        <v>0</v>
      </c>
      <c r="R217" s="179">
        <f t="shared" si="22"/>
        <v>0</v>
      </c>
      <c r="S217" s="179">
        <v>1.9460000000000002E-2</v>
      </c>
      <c r="T217" s="180">
        <f t="shared" si="23"/>
        <v>1.9460000000000002E-2</v>
      </c>
      <c r="AR217" s="23" t="s">
        <v>208</v>
      </c>
      <c r="AT217" s="23" t="s">
        <v>135</v>
      </c>
      <c r="AU217" s="23" t="s">
        <v>141</v>
      </c>
      <c r="AY217" s="23" t="s">
        <v>132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141</v>
      </c>
      <c r="BK217" s="181">
        <f t="shared" si="29"/>
        <v>0</v>
      </c>
      <c r="BL217" s="23" t="s">
        <v>208</v>
      </c>
      <c r="BM217" s="23" t="s">
        <v>423</v>
      </c>
    </row>
    <row r="218" spans="2:65" s="1" customFormat="1" ht="25.5" customHeight="1">
      <c r="B218" s="169"/>
      <c r="C218" s="170" t="s">
        <v>424</v>
      </c>
      <c r="D218" s="170" t="s">
        <v>135</v>
      </c>
      <c r="E218" s="171" t="s">
        <v>425</v>
      </c>
      <c r="F218" s="172" t="s">
        <v>426</v>
      </c>
      <c r="G218" s="173" t="s">
        <v>388</v>
      </c>
      <c r="H218" s="174">
        <v>1</v>
      </c>
      <c r="I218" s="175"/>
      <c r="J218" s="176">
        <f t="shared" si="20"/>
        <v>0</v>
      </c>
      <c r="K218" s="172" t="s">
        <v>139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1.375E-2</v>
      </c>
      <c r="R218" s="179">
        <f t="shared" si="22"/>
        <v>1.375E-2</v>
      </c>
      <c r="S218" s="179">
        <v>0</v>
      </c>
      <c r="T218" s="180">
        <f t="shared" si="23"/>
        <v>0</v>
      </c>
      <c r="AR218" s="23" t="s">
        <v>208</v>
      </c>
      <c r="AT218" s="23" t="s">
        <v>135</v>
      </c>
      <c r="AU218" s="23" t="s">
        <v>141</v>
      </c>
      <c r="AY218" s="23" t="s">
        <v>132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141</v>
      </c>
      <c r="BK218" s="181">
        <f t="shared" si="29"/>
        <v>0</v>
      </c>
      <c r="BL218" s="23" t="s">
        <v>208</v>
      </c>
      <c r="BM218" s="23" t="s">
        <v>427</v>
      </c>
    </row>
    <row r="219" spans="2:65" s="1" customFormat="1" ht="16.5" customHeight="1">
      <c r="B219" s="169"/>
      <c r="C219" s="170" t="s">
        <v>428</v>
      </c>
      <c r="D219" s="170" t="s">
        <v>135</v>
      </c>
      <c r="E219" s="171" t="s">
        <v>429</v>
      </c>
      <c r="F219" s="172" t="s">
        <v>430</v>
      </c>
      <c r="G219" s="173" t="s">
        <v>388</v>
      </c>
      <c r="H219" s="174">
        <v>1</v>
      </c>
      <c r="I219" s="175"/>
      <c r="J219" s="176">
        <f t="shared" si="20"/>
        <v>0</v>
      </c>
      <c r="K219" s="172" t="s">
        <v>139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3.2899999999999999E-2</v>
      </c>
      <c r="T219" s="180">
        <f t="shared" si="23"/>
        <v>3.2899999999999999E-2</v>
      </c>
      <c r="AR219" s="23" t="s">
        <v>208</v>
      </c>
      <c r="AT219" s="23" t="s">
        <v>135</v>
      </c>
      <c r="AU219" s="23" t="s">
        <v>141</v>
      </c>
      <c r="AY219" s="23" t="s">
        <v>132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141</v>
      </c>
      <c r="BK219" s="181">
        <f t="shared" si="29"/>
        <v>0</v>
      </c>
      <c r="BL219" s="23" t="s">
        <v>208</v>
      </c>
      <c r="BM219" s="23" t="s">
        <v>431</v>
      </c>
    </row>
    <row r="220" spans="2:65" s="1" customFormat="1" ht="25.5" customHeight="1">
      <c r="B220" s="169"/>
      <c r="C220" s="170" t="s">
        <v>432</v>
      </c>
      <c r="D220" s="170" t="s">
        <v>135</v>
      </c>
      <c r="E220" s="171" t="s">
        <v>433</v>
      </c>
      <c r="F220" s="172" t="s">
        <v>434</v>
      </c>
      <c r="G220" s="173" t="s">
        <v>388</v>
      </c>
      <c r="H220" s="174">
        <v>1</v>
      </c>
      <c r="I220" s="175"/>
      <c r="J220" s="176">
        <f t="shared" si="20"/>
        <v>0</v>
      </c>
      <c r="K220" s="172" t="s">
        <v>139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1.5339999999999999E-2</v>
      </c>
      <c r="R220" s="179">
        <f t="shared" si="22"/>
        <v>1.5339999999999999E-2</v>
      </c>
      <c r="S220" s="179">
        <v>0</v>
      </c>
      <c r="T220" s="180">
        <f t="shared" si="23"/>
        <v>0</v>
      </c>
      <c r="AR220" s="23" t="s">
        <v>208</v>
      </c>
      <c r="AT220" s="23" t="s">
        <v>135</v>
      </c>
      <c r="AU220" s="23" t="s">
        <v>141</v>
      </c>
      <c r="AY220" s="23" t="s">
        <v>132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141</v>
      </c>
      <c r="BK220" s="181">
        <f t="shared" si="29"/>
        <v>0</v>
      </c>
      <c r="BL220" s="23" t="s">
        <v>208</v>
      </c>
      <c r="BM220" s="23" t="s">
        <v>435</v>
      </c>
    </row>
    <row r="221" spans="2:65" s="1" customFormat="1" ht="16.5" customHeight="1">
      <c r="B221" s="169"/>
      <c r="C221" s="206" t="s">
        <v>436</v>
      </c>
      <c r="D221" s="206" t="s">
        <v>209</v>
      </c>
      <c r="E221" s="207" t="s">
        <v>437</v>
      </c>
      <c r="F221" s="208" t="s">
        <v>438</v>
      </c>
      <c r="G221" s="209" t="s">
        <v>206</v>
      </c>
      <c r="H221" s="210">
        <v>1</v>
      </c>
      <c r="I221" s="211"/>
      <c r="J221" s="212">
        <f t="shared" si="20"/>
        <v>0</v>
      </c>
      <c r="K221" s="208" t="s">
        <v>139</v>
      </c>
      <c r="L221" s="213"/>
      <c r="M221" s="214" t="s">
        <v>5</v>
      </c>
      <c r="N221" s="215" t="s">
        <v>43</v>
      </c>
      <c r="O221" s="41"/>
      <c r="P221" s="179">
        <f t="shared" si="21"/>
        <v>0</v>
      </c>
      <c r="Q221" s="179">
        <v>2.5000000000000001E-3</v>
      </c>
      <c r="R221" s="179">
        <f t="shared" si="22"/>
        <v>2.5000000000000001E-3</v>
      </c>
      <c r="S221" s="179">
        <v>0</v>
      </c>
      <c r="T221" s="180">
        <f t="shared" si="23"/>
        <v>0</v>
      </c>
      <c r="AR221" s="23" t="s">
        <v>292</v>
      </c>
      <c r="AT221" s="23" t="s">
        <v>209</v>
      </c>
      <c r="AU221" s="23" t="s">
        <v>141</v>
      </c>
      <c r="AY221" s="23" t="s">
        <v>132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141</v>
      </c>
      <c r="BK221" s="181">
        <f t="shared" si="29"/>
        <v>0</v>
      </c>
      <c r="BL221" s="23" t="s">
        <v>208</v>
      </c>
      <c r="BM221" s="23" t="s">
        <v>439</v>
      </c>
    </row>
    <row r="222" spans="2:65" s="1" customFormat="1" ht="16.5" customHeight="1">
      <c r="B222" s="169"/>
      <c r="C222" s="206" t="s">
        <v>440</v>
      </c>
      <c r="D222" s="206" t="s">
        <v>209</v>
      </c>
      <c r="E222" s="207" t="s">
        <v>441</v>
      </c>
      <c r="F222" s="208" t="s">
        <v>442</v>
      </c>
      <c r="G222" s="209" t="s">
        <v>206</v>
      </c>
      <c r="H222" s="210">
        <v>1</v>
      </c>
      <c r="I222" s="211"/>
      <c r="J222" s="212">
        <f t="shared" si="20"/>
        <v>0</v>
      </c>
      <c r="K222" s="208" t="s">
        <v>139</v>
      </c>
      <c r="L222" s="213"/>
      <c r="M222" s="214" t="s">
        <v>5</v>
      </c>
      <c r="N222" s="215" t="s">
        <v>43</v>
      </c>
      <c r="O222" s="41"/>
      <c r="P222" s="179">
        <f t="shared" si="21"/>
        <v>0</v>
      </c>
      <c r="Q222" s="179">
        <v>3.5000000000000001E-3</v>
      </c>
      <c r="R222" s="179">
        <f t="shared" si="22"/>
        <v>3.5000000000000001E-3</v>
      </c>
      <c r="S222" s="179">
        <v>0</v>
      </c>
      <c r="T222" s="180">
        <f t="shared" si="23"/>
        <v>0</v>
      </c>
      <c r="AR222" s="23" t="s">
        <v>292</v>
      </c>
      <c r="AT222" s="23" t="s">
        <v>209</v>
      </c>
      <c r="AU222" s="23" t="s">
        <v>141</v>
      </c>
      <c r="AY222" s="23" t="s">
        <v>132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141</v>
      </c>
      <c r="BK222" s="181">
        <f t="shared" si="29"/>
        <v>0</v>
      </c>
      <c r="BL222" s="23" t="s">
        <v>208</v>
      </c>
      <c r="BM222" s="23" t="s">
        <v>443</v>
      </c>
    </row>
    <row r="223" spans="2:65" s="1" customFormat="1" ht="16.5" customHeight="1">
      <c r="B223" s="169"/>
      <c r="C223" s="206" t="s">
        <v>444</v>
      </c>
      <c r="D223" s="206" t="s">
        <v>209</v>
      </c>
      <c r="E223" s="207" t="s">
        <v>445</v>
      </c>
      <c r="F223" s="208" t="s">
        <v>446</v>
      </c>
      <c r="G223" s="209" t="s">
        <v>206</v>
      </c>
      <c r="H223" s="210">
        <v>1</v>
      </c>
      <c r="I223" s="211"/>
      <c r="J223" s="212">
        <f t="shared" si="20"/>
        <v>0</v>
      </c>
      <c r="K223" s="208" t="s">
        <v>139</v>
      </c>
      <c r="L223" s="213"/>
      <c r="M223" s="214" t="s">
        <v>5</v>
      </c>
      <c r="N223" s="215" t="s">
        <v>43</v>
      </c>
      <c r="O223" s="41"/>
      <c r="P223" s="179">
        <f t="shared" si="21"/>
        <v>0</v>
      </c>
      <c r="Q223" s="179">
        <v>1.2999999999999999E-3</v>
      </c>
      <c r="R223" s="179">
        <f t="shared" si="22"/>
        <v>1.2999999999999999E-3</v>
      </c>
      <c r="S223" s="179">
        <v>0</v>
      </c>
      <c r="T223" s="180">
        <f t="shared" si="23"/>
        <v>0</v>
      </c>
      <c r="AR223" s="23" t="s">
        <v>292</v>
      </c>
      <c r="AT223" s="23" t="s">
        <v>209</v>
      </c>
      <c r="AU223" s="23" t="s">
        <v>141</v>
      </c>
      <c r="AY223" s="23" t="s">
        <v>132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141</v>
      </c>
      <c r="BK223" s="181">
        <f t="shared" si="29"/>
        <v>0</v>
      </c>
      <c r="BL223" s="23" t="s">
        <v>208</v>
      </c>
      <c r="BM223" s="23" t="s">
        <v>447</v>
      </c>
    </row>
    <row r="224" spans="2:65" s="1" customFormat="1" ht="16.5" customHeight="1">
      <c r="B224" s="169"/>
      <c r="C224" s="170" t="s">
        <v>448</v>
      </c>
      <c r="D224" s="170" t="s">
        <v>135</v>
      </c>
      <c r="E224" s="171" t="s">
        <v>449</v>
      </c>
      <c r="F224" s="172" t="s">
        <v>450</v>
      </c>
      <c r="G224" s="173" t="s">
        <v>206</v>
      </c>
      <c r="H224" s="174">
        <v>6</v>
      </c>
      <c r="I224" s="175"/>
      <c r="J224" s="176">
        <f t="shared" si="20"/>
        <v>0</v>
      </c>
      <c r="K224" s="172" t="s">
        <v>139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4.8999999999999998E-4</v>
      </c>
      <c r="T224" s="180">
        <f t="shared" si="23"/>
        <v>2.9399999999999999E-3</v>
      </c>
      <c r="AR224" s="23" t="s">
        <v>208</v>
      </c>
      <c r="AT224" s="23" t="s">
        <v>135</v>
      </c>
      <c r="AU224" s="23" t="s">
        <v>141</v>
      </c>
      <c r="AY224" s="23" t="s">
        <v>132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141</v>
      </c>
      <c r="BK224" s="181">
        <f t="shared" si="29"/>
        <v>0</v>
      </c>
      <c r="BL224" s="23" t="s">
        <v>208</v>
      </c>
      <c r="BM224" s="23" t="s">
        <v>451</v>
      </c>
    </row>
    <row r="225" spans="2:65" s="1" customFormat="1" ht="16.5" customHeight="1">
      <c r="B225" s="169"/>
      <c r="C225" s="170" t="s">
        <v>452</v>
      </c>
      <c r="D225" s="170" t="s">
        <v>135</v>
      </c>
      <c r="E225" s="171" t="s">
        <v>453</v>
      </c>
      <c r="F225" s="172" t="s">
        <v>454</v>
      </c>
      <c r="G225" s="173" t="s">
        <v>388</v>
      </c>
      <c r="H225" s="174">
        <v>6</v>
      </c>
      <c r="I225" s="175"/>
      <c r="J225" s="176">
        <f t="shared" si="20"/>
        <v>0</v>
      </c>
      <c r="K225" s="172" t="s">
        <v>139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1.89E-3</v>
      </c>
      <c r="R225" s="179">
        <f t="shared" si="22"/>
        <v>1.1339999999999999E-2</v>
      </c>
      <c r="S225" s="179">
        <v>0</v>
      </c>
      <c r="T225" s="180">
        <f t="shared" si="23"/>
        <v>0</v>
      </c>
      <c r="AR225" s="23" t="s">
        <v>208</v>
      </c>
      <c r="AT225" s="23" t="s">
        <v>135</v>
      </c>
      <c r="AU225" s="23" t="s">
        <v>141</v>
      </c>
      <c r="AY225" s="23" t="s">
        <v>132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141</v>
      </c>
      <c r="BK225" s="181">
        <f t="shared" si="29"/>
        <v>0</v>
      </c>
      <c r="BL225" s="23" t="s">
        <v>208</v>
      </c>
      <c r="BM225" s="23" t="s">
        <v>455</v>
      </c>
    </row>
    <row r="226" spans="2:65" s="1" customFormat="1" ht="16.5" customHeight="1">
      <c r="B226" s="169"/>
      <c r="C226" s="170" t="s">
        <v>456</v>
      </c>
      <c r="D226" s="170" t="s">
        <v>135</v>
      </c>
      <c r="E226" s="171" t="s">
        <v>457</v>
      </c>
      <c r="F226" s="172" t="s">
        <v>458</v>
      </c>
      <c r="G226" s="173" t="s">
        <v>388</v>
      </c>
      <c r="H226" s="174">
        <v>2</v>
      </c>
      <c r="I226" s="175"/>
      <c r="J226" s="176">
        <f t="shared" si="20"/>
        <v>0</v>
      </c>
      <c r="K226" s="172" t="s">
        <v>139</v>
      </c>
      <c r="L226" s="40"/>
      <c r="M226" s="177" t="s">
        <v>5</v>
      </c>
      <c r="N226" s="178" t="s">
        <v>43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1.56E-3</v>
      </c>
      <c r="T226" s="180">
        <f t="shared" si="23"/>
        <v>3.1199999999999999E-3</v>
      </c>
      <c r="AR226" s="23" t="s">
        <v>208</v>
      </c>
      <c r="AT226" s="23" t="s">
        <v>135</v>
      </c>
      <c r="AU226" s="23" t="s">
        <v>141</v>
      </c>
      <c r="AY226" s="23" t="s">
        <v>132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141</v>
      </c>
      <c r="BK226" s="181">
        <f t="shared" si="29"/>
        <v>0</v>
      </c>
      <c r="BL226" s="23" t="s">
        <v>208</v>
      </c>
      <c r="BM226" s="23" t="s">
        <v>459</v>
      </c>
    </row>
    <row r="227" spans="2:65" s="1" customFormat="1" ht="16.5" customHeight="1">
      <c r="B227" s="169"/>
      <c r="C227" s="170" t="s">
        <v>460</v>
      </c>
      <c r="D227" s="170" t="s">
        <v>135</v>
      </c>
      <c r="E227" s="171" t="s">
        <v>461</v>
      </c>
      <c r="F227" s="172" t="s">
        <v>462</v>
      </c>
      <c r="G227" s="173" t="s">
        <v>388</v>
      </c>
      <c r="H227" s="174">
        <v>1</v>
      </c>
      <c r="I227" s="175"/>
      <c r="J227" s="176">
        <f t="shared" si="20"/>
        <v>0</v>
      </c>
      <c r="K227" s="172" t="s">
        <v>139</v>
      </c>
      <c r="L227" s="40"/>
      <c r="M227" s="177" t="s">
        <v>5</v>
      </c>
      <c r="N227" s="178" t="s">
        <v>43</v>
      </c>
      <c r="O227" s="41"/>
      <c r="P227" s="179">
        <f t="shared" si="21"/>
        <v>0</v>
      </c>
      <c r="Q227" s="179">
        <v>1.8E-3</v>
      </c>
      <c r="R227" s="179">
        <f t="shared" si="22"/>
        <v>1.8E-3</v>
      </c>
      <c r="S227" s="179">
        <v>0</v>
      </c>
      <c r="T227" s="180">
        <f t="shared" si="23"/>
        <v>0</v>
      </c>
      <c r="AR227" s="23" t="s">
        <v>208</v>
      </c>
      <c r="AT227" s="23" t="s">
        <v>135</v>
      </c>
      <c r="AU227" s="23" t="s">
        <v>141</v>
      </c>
      <c r="AY227" s="23" t="s">
        <v>132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141</v>
      </c>
      <c r="BK227" s="181">
        <f t="shared" si="29"/>
        <v>0</v>
      </c>
      <c r="BL227" s="23" t="s">
        <v>208</v>
      </c>
      <c r="BM227" s="23" t="s">
        <v>463</v>
      </c>
    </row>
    <row r="228" spans="2:65" s="1" customFormat="1" ht="25.5" customHeight="1">
      <c r="B228" s="169"/>
      <c r="C228" s="170" t="s">
        <v>464</v>
      </c>
      <c r="D228" s="170" t="s">
        <v>135</v>
      </c>
      <c r="E228" s="171" t="s">
        <v>465</v>
      </c>
      <c r="F228" s="172" t="s">
        <v>466</v>
      </c>
      <c r="G228" s="173" t="s">
        <v>206</v>
      </c>
      <c r="H228" s="174">
        <v>3</v>
      </c>
      <c r="I228" s="175"/>
      <c r="J228" s="176">
        <f t="shared" si="20"/>
        <v>0</v>
      </c>
      <c r="K228" s="172" t="s">
        <v>139</v>
      </c>
      <c r="L228" s="40"/>
      <c r="M228" s="177" t="s">
        <v>5</v>
      </c>
      <c r="N228" s="178" t="s">
        <v>43</v>
      </c>
      <c r="O228" s="41"/>
      <c r="P228" s="179">
        <f t="shared" si="21"/>
        <v>0</v>
      </c>
      <c r="Q228" s="179">
        <v>1.3999999999999999E-4</v>
      </c>
      <c r="R228" s="179">
        <f t="shared" si="22"/>
        <v>4.1999999999999996E-4</v>
      </c>
      <c r="S228" s="179">
        <v>0</v>
      </c>
      <c r="T228" s="180">
        <f t="shared" si="23"/>
        <v>0</v>
      </c>
      <c r="AR228" s="23" t="s">
        <v>208</v>
      </c>
      <c r="AT228" s="23" t="s">
        <v>135</v>
      </c>
      <c r="AU228" s="23" t="s">
        <v>141</v>
      </c>
      <c r="AY228" s="23" t="s">
        <v>132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141</v>
      </c>
      <c r="BK228" s="181">
        <f t="shared" si="29"/>
        <v>0</v>
      </c>
      <c r="BL228" s="23" t="s">
        <v>208</v>
      </c>
      <c r="BM228" s="23" t="s">
        <v>467</v>
      </c>
    </row>
    <row r="229" spans="2:65" s="1" customFormat="1" ht="16.5" customHeight="1">
      <c r="B229" s="169"/>
      <c r="C229" s="206" t="s">
        <v>468</v>
      </c>
      <c r="D229" s="206" t="s">
        <v>209</v>
      </c>
      <c r="E229" s="207" t="s">
        <v>469</v>
      </c>
      <c r="F229" s="208" t="s">
        <v>470</v>
      </c>
      <c r="G229" s="209" t="s">
        <v>206</v>
      </c>
      <c r="H229" s="210">
        <v>1</v>
      </c>
      <c r="I229" s="211"/>
      <c r="J229" s="212">
        <f t="shared" si="20"/>
        <v>0</v>
      </c>
      <c r="K229" s="208" t="s">
        <v>139</v>
      </c>
      <c r="L229" s="213"/>
      <c r="M229" s="214" t="s">
        <v>5</v>
      </c>
      <c r="N229" s="215" t="s">
        <v>43</v>
      </c>
      <c r="O229" s="41"/>
      <c r="P229" s="179">
        <f t="shared" si="21"/>
        <v>0</v>
      </c>
      <c r="Q229" s="179">
        <v>4.4000000000000002E-4</v>
      </c>
      <c r="R229" s="179">
        <f t="shared" si="22"/>
        <v>4.4000000000000002E-4</v>
      </c>
      <c r="S229" s="179">
        <v>0</v>
      </c>
      <c r="T229" s="180">
        <f t="shared" si="23"/>
        <v>0</v>
      </c>
      <c r="AR229" s="23" t="s">
        <v>292</v>
      </c>
      <c r="AT229" s="23" t="s">
        <v>209</v>
      </c>
      <c r="AU229" s="23" t="s">
        <v>141</v>
      </c>
      <c r="AY229" s="23" t="s">
        <v>132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141</v>
      </c>
      <c r="BK229" s="181">
        <f t="shared" si="29"/>
        <v>0</v>
      </c>
      <c r="BL229" s="23" t="s">
        <v>208</v>
      </c>
      <c r="BM229" s="23" t="s">
        <v>471</v>
      </c>
    </row>
    <row r="230" spans="2:65" s="1" customFormat="1" ht="16.5" customHeight="1">
      <c r="B230" s="169"/>
      <c r="C230" s="206" t="s">
        <v>472</v>
      </c>
      <c r="D230" s="206" t="s">
        <v>209</v>
      </c>
      <c r="E230" s="207" t="s">
        <v>473</v>
      </c>
      <c r="F230" s="208" t="s">
        <v>474</v>
      </c>
      <c r="G230" s="209" t="s">
        <v>206</v>
      </c>
      <c r="H230" s="210">
        <v>1</v>
      </c>
      <c r="I230" s="211"/>
      <c r="J230" s="212">
        <f t="shared" si="20"/>
        <v>0</v>
      </c>
      <c r="K230" s="208" t="s">
        <v>5</v>
      </c>
      <c r="L230" s="213"/>
      <c r="M230" s="214" t="s">
        <v>5</v>
      </c>
      <c r="N230" s="215" t="s">
        <v>43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292</v>
      </c>
      <c r="AT230" s="23" t="s">
        <v>209</v>
      </c>
      <c r="AU230" s="23" t="s">
        <v>141</v>
      </c>
      <c r="AY230" s="23" t="s">
        <v>132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141</v>
      </c>
      <c r="BK230" s="181">
        <f t="shared" si="29"/>
        <v>0</v>
      </c>
      <c r="BL230" s="23" t="s">
        <v>208</v>
      </c>
      <c r="BM230" s="23" t="s">
        <v>475</v>
      </c>
    </row>
    <row r="231" spans="2:65" s="1" customFormat="1" ht="38.25" customHeight="1">
      <c r="B231" s="169"/>
      <c r="C231" s="170" t="s">
        <v>476</v>
      </c>
      <c r="D231" s="170" t="s">
        <v>135</v>
      </c>
      <c r="E231" s="171" t="s">
        <v>477</v>
      </c>
      <c r="F231" s="172" t="s">
        <v>478</v>
      </c>
      <c r="G231" s="173" t="s">
        <v>244</v>
      </c>
      <c r="H231" s="174">
        <v>6.4000000000000001E-2</v>
      </c>
      <c r="I231" s="175"/>
      <c r="J231" s="176">
        <f t="shared" si="20"/>
        <v>0</v>
      </c>
      <c r="K231" s="172" t="s">
        <v>139</v>
      </c>
      <c r="L231" s="40"/>
      <c r="M231" s="177" t="s">
        <v>5</v>
      </c>
      <c r="N231" s="178" t="s">
        <v>43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208</v>
      </c>
      <c r="AT231" s="23" t="s">
        <v>135</v>
      </c>
      <c r="AU231" s="23" t="s">
        <v>141</v>
      </c>
      <c r="AY231" s="23" t="s">
        <v>132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141</v>
      </c>
      <c r="BK231" s="181">
        <f t="shared" si="29"/>
        <v>0</v>
      </c>
      <c r="BL231" s="23" t="s">
        <v>208</v>
      </c>
      <c r="BM231" s="23" t="s">
        <v>479</v>
      </c>
    </row>
    <row r="232" spans="2:65" s="1" customFormat="1" ht="38.25" customHeight="1">
      <c r="B232" s="169"/>
      <c r="C232" s="170" t="s">
        <v>480</v>
      </c>
      <c r="D232" s="170" t="s">
        <v>135</v>
      </c>
      <c r="E232" s="171" t="s">
        <v>481</v>
      </c>
      <c r="F232" s="172" t="s">
        <v>482</v>
      </c>
      <c r="G232" s="173" t="s">
        <v>244</v>
      </c>
      <c r="H232" s="174">
        <v>6.4000000000000001E-2</v>
      </c>
      <c r="I232" s="175"/>
      <c r="J232" s="176">
        <f t="shared" si="20"/>
        <v>0</v>
      </c>
      <c r="K232" s="172" t="s">
        <v>139</v>
      </c>
      <c r="L232" s="40"/>
      <c r="M232" s="177" t="s">
        <v>5</v>
      </c>
      <c r="N232" s="178" t="s">
        <v>43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208</v>
      </c>
      <c r="AT232" s="23" t="s">
        <v>135</v>
      </c>
      <c r="AU232" s="23" t="s">
        <v>141</v>
      </c>
      <c r="AY232" s="23" t="s">
        <v>132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141</v>
      </c>
      <c r="BK232" s="181">
        <f t="shared" si="29"/>
        <v>0</v>
      </c>
      <c r="BL232" s="23" t="s">
        <v>208</v>
      </c>
      <c r="BM232" s="23" t="s">
        <v>483</v>
      </c>
    </row>
    <row r="233" spans="2:65" s="1" customFormat="1" ht="25.5" customHeight="1">
      <c r="B233" s="169"/>
      <c r="C233" s="170" t="s">
        <v>484</v>
      </c>
      <c r="D233" s="170" t="s">
        <v>135</v>
      </c>
      <c r="E233" s="171" t="s">
        <v>485</v>
      </c>
      <c r="F233" s="172" t="s">
        <v>486</v>
      </c>
      <c r="G233" s="173" t="s">
        <v>487</v>
      </c>
      <c r="H233" s="174">
        <v>1</v>
      </c>
      <c r="I233" s="175"/>
      <c r="J233" s="176">
        <f t="shared" si="20"/>
        <v>0</v>
      </c>
      <c r="K233" s="172" t="s">
        <v>5</v>
      </c>
      <c r="L233" s="40"/>
      <c r="M233" s="177" t="s">
        <v>5</v>
      </c>
      <c r="N233" s="178" t="s">
        <v>43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208</v>
      </c>
      <c r="AT233" s="23" t="s">
        <v>135</v>
      </c>
      <c r="AU233" s="23" t="s">
        <v>141</v>
      </c>
      <c r="AY233" s="23" t="s">
        <v>132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141</v>
      </c>
      <c r="BK233" s="181">
        <f t="shared" si="29"/>
        <v>0</v>
      </c>
      <c r="BL233" s="23" t="s">
        <v>208</v>
      </c>
      <c r="BM233" s="23" t="s">
        <v>488</v>
      </c>
    </row>
    <row r="234" spans="2:65" s="10" customFormat="1" ht="29.85" customHeight="1">
      <c r="B234" s="156"/>
      <c r="D234" s="157" t="s">
        <v>70</v>
      </c>
      <c r="E234" s="167" t="s">
        <v>489</v>
      </c>
      <c r="F234" s="167" t="s">
        <v>490</v>
      </c>
      <c r="I234" s="159"/>
      <c r="J234" s="168">
        <f>BK234</f>
        <v>0</v>
      </c>
      <c r="L234" s="156"/>
      <c r="M234" s="161"/>
      <c r="N234" s="162"/>
      <c r="O234" s="162"/>
      <c r="P234" s="163">
        <f>SUM(P235:P237)</f>
        <v>0</v>
      </c>
      <c r="Q234" s="162"/>
      <c r="R234" s="163">
        <f>SUM(R235:R237)</f>
        <v>1.2E-2</v>
      </c>
      <c r="S234" s="162"/>
      <c r="T234" s="164">
        <f>SUM(T235:T237)</f>
        <v>0</v>
      </c>
      <c r="AR234" s="157" t="s">
        <v>141</v>
      </c>
      <c r="AT234" s="165" t="s">
        <v>70</v>
      </c>
      <c r="AU234" s="165" t="s">
        <v>78</v>
      </c>
      <c r="AY234" s="157" t="s">
        <v>132</v>
      </c>
      <c r="BK234" s="166">
        <f>SUM(BK235:BK237)</f>
        <v>0</v>
      </c>
    </row>
    <row r="235" spans="2:65" s="1" customFormat="1" ht="25.5" customHeight="1">
      <c r="B235" s="169"/>
      <c r="C235" s="170" t="s">
        <v>491</v>
      </c>
      <c r="D235" s="170" t="s">
        <v>135</v>
      </c>
      <c r="E235" s="171" t="s">
        <v>492</v>
      </c>
      <c r="F235" s="172" t="s">
        <v>493</v>
      </c>
      <c r="G235" s="173" t="s">
        <v>388</v>
      </c>
      <c r="H235" s="174">
        <v>1</v>
      </c>
      <c r="I235" s="175"/>
      <c r="J235" s="176">
        <f>ROUND(I235*H235,2)</f>
        <v>0</v>
      </c>
      <c r="K235" s="172" t="s">
        <v>139</v>
      </c>
      <c r="L235" s="40"/>
      <c r="M235" s="177" t="s">
        <v>5</v>
      </c>
      <c r="N235" s="178" t="s">
        <v>43</v>
      </c>
      <c r="O235" s="41"/>
      <c r="P235" s="179">
        <f>O235*H235</f>
        <v>0</v>
      </c>
      <c r="Q235" s="179">
        <v>1.2E-2</v>
      </c>
      <c r="R235" s="179">
        <f>Q235*H235</f>
        <v>1.2E-2</v>
      </c>
      <c r="S235" s="179">
        <v>0</v>
      </c>
      <c r="T235" s="180">
        <f>S235*H235</f>
        <v>0</v>
      </c>
      <c r="AR235" s="23" t="s">
        <v>208</v>
      </c>
      <c r="AT235" s="23" t="s">
        <v>135</v>
      </c>
      <c r="AU235" s="23" t="s">
        <v>141</v>
      </c>
      <c r="AY235" s="23" t="s">
        <v>132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23" t="s">
        <v>141</v>
      </c>
      <c r="BK235" s="181">
        <f>ROUND(I235*H235,2)</f>
        <v>0</v>
      </c>
      <c r="BL235" s="23" t="s">
        <v>208</v>
      </c>
      <c r="BM235" s="23" t="s">
        <v>494</v>
      </c>
    </row>
    <row r="236" spans="2:65" s="1" customFormat="1" ht="38.25" customHeight="1">
      <c r="B236" s="169"/>
      <c r="C236" s="170" t="s">
        <v>495</v>
      </c>
      <c r="D236" s="170" t="s">
        <v>135</v>
      </c>
      <c r="E236" s="171" t="s">
        <v>496</v>
      </c>
      <c r="F236" s="172" t="s">
        <v>497</v>
      </c>
      <c r="G236" s="173" t="s">
        <v>244</v>
      </c>
      <c r="H236" s="174">
        <v>1.2E-2</v>
      </c>
      <c r="I236" s="175"/>
      <c r="J236" s="176">
        <f>ROUND(I236*H236,2)</f>
        <v>0</v>
      </c>
      <c r="K236" s="172" t="s">
        <v>139</v>
      </c>
      <c r="L236" s="40"/>
      <c r="M236" s="177" t="s">
        <v>5</v>
      </c>
      <c r="N236" s="178" t="s">
        <v>43</v>
      </c>
      <c r="O236" s="41"/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AR236" s="23" t="s">
        <v>208</v>
      </c>
      <c r="AT236" s="23" t="s">
        <v>135</v>
      </c>
      <c r="AU236" s="23" t="s">
        <v>141</v>
      </c>
      <c r="AY236" s="23" t="s">
        <v>132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141</v>
      </c>
      <c r="BK236" s="181">
        <f>ROUND(I236*H236,2)</f>
        <v>0</v>
      </c>
      <c r="BL236" s="23" t="s">
        <v>208</v>
      </c>
      <c r="BM236" s="23" t="s">
        <v>498</v>
      </c>
    </row>
    <row r="237" spans="2:65" s="1" customFormat="1" ht="38.25" customHeight="1">
      <c r="B237" s="169"/>
      <c r="C237" s="170" t="s">
        <v>499</v>
      </c>
      <c r="D237" s="170" t="s">
        <v>135</v>
      </c>
      <c r="E237" s="171" t="s">
        <v>500</v>
      </c>
      <c r="F237" s="172" t="s">
        <v>501</v>
      </c>
      <c r="G237" s="173" t="s">
        <v>244</v>
      </c>
      <c r="H237" s="174">
        <v>1.2E-2</v>
      </c>
      <c r="I237" s="175"/>
      <c r="J237" s="176">
        <f>ROUND(I237*H237,2)</f>
        <v>0</v>
      </c>
      <c r="K237" s="172" t="s">
        <v>139</v>
      </c>
      <c r="L237" s="40"/>
      <c r="M237" s="177" t="s">
        <v>5</v>
      </c>
      <c r="N237" s="178" t="s">
        <v>43</v>
      </c>
      <c r="O237" s="41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23" t="s">
        <v>208</v>
      </c>
      <c r="AT237" s="23" t="s">
        <v>135</v>
      </c>
      <c r="AU237" s="23" t="s">
        <v>141</v>
      </c>
      <c r="AY237" s="23" t="s">
        <v>132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3" t="s">
        <v>141</v>
      </c>
      <c r="BK237" s="181">
        <f>ROUND(I237*H237,2)</f>
        <v>0</v>
      </c>
      <c r="BL237" s="23" t="s">
        <v>208</v>
      </c>
      <c r="BM237" s="23" t="s">
        <v>502</v>
      </c>
    </row>
    <row r="238" spans="2:65" s="10" customFormat="1" ht="29.85" customHeight="1">
      <c r="B238" s="156"/>
      <c r="D238" s="157" t="s">
        <v>70</v>
      </c>
      <c r="E238" s="167" t="s">
        <v>503</v>
      </c>
      <c r="F238" s="167" t="s">
        <v>504</v>
      </c>
      <c r="I238" s="159"/>
      <c r="J238" s="168">
        <f>BK238</f>
        <v>0</v>
      </c>
      <c r="L238" s="156"/>
      <c r="M238" s="161"/>
      <c r="N238" s="162"/>
      <c r="O238" s="162"/>
      <c r="P238" s="163">
        <f>SUM(P239:P257)</f>
        <v>0</v>
      </c>
      <c r="Q238" s="162"/>
      <c r="R238" s="163">
        <f>SUM(R239:R257)</f>
        <v>3.3800000000000004E-2</v>
      </c>
      <c r="S238" s="162"/>
      <c r="T238" s="164">
        <f>SUM(T239:T257)</f>
        <v>0</v>
      </c>
      <c r="AR238" s="157" t="s">
        <v>141</v>
      </c>
      <c r="AT238" s="165" t="s">
        <v>70</v>
      </c>
      <c r="AU238" s="165" t="s">
        <v>78</v>
      </c>
      <c r="AY238" s="157" t="s">
        <v>132</v>
      </c>
      <c r="BK238" s="166">
        <f>SUM(BK239:BK257)</f>
        <v>0</v>
      </c>
    </row>
    <row r="239" spans="2:65" s="1" customFormat="1" ht="38.25" customHeight="1">
      <c r="B239" s="169"/>
      <c r="C239" s="170" t="s">
        <v>505</v>
      </c>
      <c r="D239" s="170" t="s">
        <v>135</v>
      </c>
      <c r="E239" s="171" t="s">
        <v>506</v>
      </c>
      <c r="F239" s="172" t="s">
        <v>507</v>
      </c>
      <c r="G239" s="173" t="s">
        <v>206</v>
      </c>
      <c r="H239" s="174">
        <v>2</v>
      </c>
      <c r="I239" s="175"/>
      <c r="J239" s="176">
        <f t="shared" ref="J239:J257" si="30">ROUND(I239*H239,2)</f>
        <v>0</v>
      </c>
      <c r="K239" s="172" t="s">
        <v>139</v>
      </c>
      <c r="L239" s="40"/>
      <c r="M239" s="177" t="s">
        <v>5</v>
      </c>
      <c r="N239" s="178" t="s">
        <v>43</v>
      </c>
      <c r="O239" s="41"/>
      <c r="P239" s="179">
        <f t="shared" ref="P239:P257" si="31">O239*H239</f>
        <v>0</v>
      </c>
      <c r="Q239" s="179">
        <v>0</v>
      </c>
      <c r="R239" s="179">
        <f t="shared" ref="R239:R257" si="32">Q239*H239</f>
        <v>0</v>
      </c>
      <c r="S239" s="179">
        <v>0</v>
      </c>
      <c r="T239" s="180">
        <f t="shared" ref="T239:T257" si="33">S239*H239</f>
        <v>0</v>
      </c>
      <c r="AR239" s="23" t="s">
        <v>208</v>
      </c>
      <c r="AT239" s="23" t="s">
        <v>135</v>
      </c>
      <c r="AU239" s="23" t="s">
        <v>141</v>
      </c>
      <c r="AY239" s="23" t="s">
        <v>132</v>
      </c>
      <c r="BE239" s="181">
        <f t="shared" ref="BE239:BE257" si="34">IF(N239="základní",J239,0)</f>
        <v>0</v>
      </c>
      <c r="BF239" s="181">
        <f t="shared" ref="BF239:BF257" si="35">IF(N239="snížená",J239,0)</f>
        <v>0</v>
      </c>
      <c r="BG239" s="181">
        <f t="shared" ref="BG239:BG257" si="36">IF(N239="zákl. přenesená",J239,0)</f>
        <v>0</v>
      </c>
      <c r="BH239" s="181">
        <f t="shared" ref="BH239:BH257" si="37">IF(N239="sníž. přenesená",J239,0)</f>
        <v>0</v>
      </c>
      <c r="BI239" s="181">
        <f t="shared" ref="BI239:BI257" si="38">IF(N239="nulová",J239,0)</f>
        <v>0</v>
      </c>
      <c r="BJ239" s="23" t="s">
        <v>141</v>
      </c>
      <c r="BK239" s="181">
        <f t="shared" ref="BK239:BK257" si="39">ROUND(I239*H239,2)</f>
        <v>0</v>
      </c>
      <c r="BL239" s="23" t="s">
        <v>208</v>
      </c>
      <c r="BM239" s="23" t="s">
        <v>508</v>
      </c>
    </row>
    <row r="240" spans="2:65" s="1" customFormat="1" ht="16.5" customHeight="1">
      <c r="B240" s="169"/>
      <c r="C240" s="206" t="s">
        <v>509</v>
      </c>
      <c r="D240" s="206" t="s">
        <v>209</v>
      </c>
      <c r="E240" s="207" t="s">
        <v>510</v>
      </c>
      <c r="F240" s="208" t="s">
        <v>511</v>
      </c>
      <c r="G240" s="209" t="s">
        <v>206</v>
      </c>
      <c r="H240" s="210">
        <v>2</v>
      </c>
      <c r="I240" s="211"/>
      <c r="J240" s="212">
        <f t="shared" si="30"/>
        <v>0</v>
      </c>
      <c r="K240" s="208" t="s">
        <v>139</v>
      </c>
      <c r="L240" s="213"/>
      <c r="M240" s="214" t="s">
        <v>5</v>
      </c>
      <c r="N240" s="215" t="s">
        <v>43</v>
      </c>
      <c r="O240" s="41"/>
      <c r="P240" s="179">
        <f t="shared" si="31"/>
        <v>0</v>
      </c>
      <c r="Q240" s="179">
        <v>2.0000000000000002E-5</v>
      </c>
      <c r="R240" s="179">
        <f t="shared" si="32"/>
        <v>4.0000000000000003E-5</v>
      </c>
      <c r="S240" s="179">
        <v>0</v>
      </c>
      <c r="T240" s="180">
        <f t="shared" si="33"/>
        <v>0</v>
      </c>
      <c r="AR240" s="23" t="s">
        <v>292</v>
      </c>
      <c r="AT240" s="23" t="s">
        <v>209</v>
      </c>
      <c r="AU240" s="23" t="s">
        <v>141</v>
      </c>
      <c r="AY240" s="23" t="s">
        <v>132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141</v>
      </c>
      <c r="BK240" s="181">
        <f t="shared" si="39"/>
        <v>0</v>
      </c>
      <c r="BL240" s="23" t="s">
        <v>208</v>
      </c>
      <c r="BM240" s="23" t="s">
        <v>512</v>
      </c>
    </row>
    <row r="241" spans="2:65" s="1" customFormat="1" ht="25.5" customHeight="1">
      <c r="B241" s="169"/>
      <c r="C241" s="170" t="s">
        <v>513</v>
      </c>
      <c r="D241" s="170" t="s">
        <v>135</v>
      </c>
      <c r="E241" s="171" t="s">
        <v>514</v>
      </c>
      <c r="F241" s="172" t="s">
        <v>515</v>
      </c>
      <c r="G241" s="173" t="s">
        <v>307</v>
      </c>
      <c r="H241" s="174">
        <v>70</v>
      </c>
      <c r="I241" s="175"/>
      <c r="J241" s="176">
        <f t="shared" si="30"/>
        <v>0</v>
      </c>
      <c r="K241" s="172" t="s">
        <v>139</v>
      </c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0</v>
      </c>
      <c r="T241" s="180">
        <f t="shared" si="33"/>
        <v>0</v>
      </c>
      <c r="AR241" s="23" t="s">
        <v>208</v>
      </c>
      <c r="AT241" s="23" t="s">
        <v>135</v>
      </c>
      <c r="AU241" s="23" t="s">
        <v>141</v>
      </c>
      <c r="AY241" s="23" t="s">
        <v>132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141</v>
      </c>
      <c r="BK241" s="181">
        <f t="shared" si="39"/>
        <v>0</v>
      </c>
      <c r="BL241" s="23" t="s">
        <v>208</v>
      </c>
      <c r="BM241" s="23" t="s">
        <v>516</v>
      </c>
    </row>
    <row r="242" spans="2:65" s="1" customFormat="1" ht="16.5" customHeight="1">
      <c r="B242" s="169"/>
      <c r="C242" s="206" t="s">
        <v>517</v>
      </c>
      <c r="D242" s="206" t="s">
        <v>209</v>
      </c>
      <c r="E242" s="207" t="s">
        <v>518</v>
      </c>
      <c r="F242" s="208" t="s">
        <v>519</v>
      </c>
      <c r="G242" s="209" t="s">
        <v>307</v>
      </c>
      <c r="H242" s="210">
        <v>35</v>
      </c>
      <c r="I242" s="211"/>
      <c r="J242" s="212">
        <f t="shared" si="30"/>
        <v>0</v>
      </c>
      <c r="K242" s="208" t="s">
        <v>139</v>
      </c>
      <c r="L242" s="213"/>
      <c r="M242" s="214" t="s">
        <v>5</v>
      </c>
      <c r="N242" s="215" t="s">
        <v>43</v>
      </c>
      <c r="O242" s="41"/>
      <c r="P242" s="179">
        <f t="shared" si="31"/>
        <v>0</v>
      </c>
      <c r="Q242" s="179">
        <v>1.7000000000000001E-4</v>
      </c>
      <c r="R242" s="179">
        <f t="shared" si="32"/>
        <v>5.9500000000000004E-3</v>
      </c>
      <c r="S242" s="179">
        <v>0</v>
      </c>
      <c r="T242" s="180">
        <f t="shared" si="33"/>
        <v>0</v>
      </c>
      <c r="AR242" s="23" t="s">
        <v>292</v>
      </c>
      <c r="AT242" s="23" t="s">
        <v>209</v>
      </c>
      <c r="AU242" s="23" t="s">
        <v>141</v>
      </c>
      <c r="AY242" s="23" t="s">
        <v>132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141</v>
      </c>
      <c r="BK242" s="181">
        <f t="shared" si="39"/>
        <v>0</v>
      </c>
      <c r="BL242" s="23" t="s">
        <v>208</v>
      </c>
      <c r="BM242" s="23" t="s">
        <v>520</v>
      </c>
    </row>
    <row r="243" spans="2:65" s="1" customFormat="1" ht="16.5" customHeight="1">
      <c r="B243" s="169"/>
      <c r="C243" s="206" t="s">
        <v>521</v>
      </c>
      <c r="D243" s="206" t="s">
        <v>209</v>
      </c>
      <c r="E243" s="207" t="s">
        <v>522</v>
      </c>
      <c r="F243" s="208" t="s">
        <v>523</v>
      </c>
      <c r="G243" s="209" t="s">
        <v>307</v>
      </c>
      <c r="H243" s="210">
        <v>5</v>
      </c>
      <c r="I243" s="211"/>
      <c r="J243" s="212">
        <f t="shared" si="30"/>
        <v>0</v>
      </c>
      <c r="K243" s="208" t="s">
        <v>139</v>
      </c>
      <c r="L243" s="213"/>
      <c r="M243" s="214" t="s">
        <v>5</v>
      </c>
      <c r="N243" s="215" t="s">
        <v>43</v>
      </c>
      <c r="O243" s="41"/>
      <c r="P243" s="179">
        <f t="shared" si="31"/>
        <v>0</v>
      </c>
      <c r="Q243" s="179">
        <v>2.7999999999999998E-4</v>
      </c>
      <c r="R243" s="179">
        <f t="shared" si="32"/>
        <v>1.3999999999999998E-3</v>
      </c>
      <c r="S243" s="179">
        <v>0</v>
      </c>
      <c r="T243" s="180">
        <f t="shared" si="33"/>
        <v>0</v>
      </c>
      <c r="AR243" s="23" t="s">
        <v>292</v>
      </c>
      <c r="AT243" s="23" t="s">
        <v>209</v>
      </c>
      <c r="AU243" s="23" t="s">
        <v>141</v>
      </c>
      <c r="AY243" s="23" t="s">
        <v>132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141</v>
      </c>
      <c r="BK243" s="181">
        <f t="shared" si="39"/>
        <v>0</v>
      </c>
      <c r="BL243" s="23" t="s">
        <v>208</v>
      </c>
      <c r="BM243" s="23" t="s">
        <v>524</v>
      </c>
    </row>
    <row r="244" spans="2:65" s="1" customFormat="1" ht="25.5" customHeight="1">
      <c r="B244" s="169"/>
      <c r="C244" s="170" t="s">
        <v>525</v>
      </c>
      <c r="D244" s="170" t="s">
        <v>135</v>
      </c>
      <c r="E244" s="171" t="s">
        <v>526</v>
      </c>
      <c r="F244" s="172" t="s">
        <v>527</v>
      </c>
      <c r="G244" s="173" t="s">
        <v>206</v>
      </c>
      <c r="H244" s="174">
        <v>1</v>
      </c>
      <c r="I244" s="175"/>
      <c r="J244" s="176">
        <f t="shared" si="30"/>
        <v>0</v>
      </c>
      <c r="K244" s="172" t="s">
        <v>139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208</v>
      </c>
      <c r="AT244" s="23" t="s">
        <v>135</v>
      </c>
      <c r="AU244" s="23" t="s">
        <v>141</v>
      </c>
      <c r="AY244" s="23" t="s">
        <v>132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141</v>
      </c>
      <c r="BK244" s="181">
        <f t="shared" si="39"/>
        <v>0</v>
      </c>
      <c r="BL244" s="23" t="s">
        <v>208</v>
      </c>
      <c r="BM244" s="23" t="s">
        <v>528</v>
      </c>
    </row>
    <row r="245" spans="2:65" s="1" customFormat="1" ht="16.5" customHeight="1">
      <c r="B245" s="169"/>
      <c r="C245" s="206" t="s">
        <v>529</v>
      </c>
      <c r="D245" s="206" t="s">
        <v>209</v>
      </c>
      <c r="E245" s="207" t="s">
        <v>530</v>
      </c>
      <c r="F245" s="208" t="s">
        <v>531</v>
      </c>
      <c r="G245" s="209" t="s">
        <v>206</v>
      </c>
      <c r="H245" s="210">
        <v>1</v>
      </c>
      <c r="I245" s="211"/>
      <c r="J245" s="212">
        <f t="shared" si="30"/>
        <v>0</v>
      </c>
      <c r="K245" s="208" t="s">
        <v>139</v>
      </c>
      <c r="L245" s="213"/>
      <c r="M245" s="214" t="s">
        <v>5</v>
      </c>
      <c r="N245" s="215" t="s">
        <v>43</v>
      </c>
      <c r="O245" s="41"/>
      <c r="P245" s="179">
        <f t="shared" si="31"/>
        <v>0</v>
      </c>
      <c r="Q245" s="179">
        <v>1.6899999999999998E-2</v>
      </c>
      <c r="R245" s="179">
        <f t="shared" si="32"/>
        <v>1.6899999999999998E-2</v>
      </c>
      <c r="S245" s="179">
        <v>0</v>
      </c>
      <c r="T245" s="180">
        <f t="shared" si="33"/>
        <v>0</v>
      </c>
      <c r="AR245" s="23" t="s">
        <v>292</v>
      </c>
      <c r="AT245" s="23" t="s">
        <v>209</v>
      </c>
      <c r="AU245" s="23" t="s">
        <v>141</v>
      </c>
      <c r="AY245" s="23" t="s">
        <v>132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141</v>
      </c>
      <c r="BK245" s="181">
        <f t="shared" si="39"/>
        <v>0</v>
      </c>
      <c r="BL245" s="23" t="s">
        <v>208</v>
      </c>
      <c r="BM245" s="23" t="s">
        <v>532</v>
      </c>
    </row>
    <row r="246" spans="2:65" s="1" customFormat="1" ht="25.5" customHeight="1">
      <c r="B246" s="169"/>
      <c r="C246" s="170" t="s">
        <v>533</v>
      </c>
      <c r="D246" s="170" t="s">
        <v>135</v>
      </c>
      <c r="E246" s="171" t="s">
        <v>534</v>
      </c>
      <c r="F246" s="172" t="s">
        <v>535</v>
      </c>
      <c r="G246" s="173" t="s">
        <v>206</v>
      </c>
      <c r="H246" s="174">
        <v>3</v>
      </c>
      <c r="I246" s="175"/>
      <c r="J246" s="176">
        <f t="shared" si="30"/>
        <v>0</v>
      </c>
      <c r="K246" s="172" t="s">
        <v>139</v>
      </c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208</v>
      </c>
      <c r="AT246" s="23" t="s">
        <v>135</v>
      </c>
      <c r="AU246" s="23" t="s">
        <v>141</v>
      </c>
      <c r="AY246" s="23" t="s">
        <v>132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141</v>
      </c>
      <c r="BK246" s="181">
        <f t="shared" si="39"/>
        <v>0</v>
      </c>
      <c r="BL246" s="23" t="s">
        <v>208</v>
      </c>
      <c r="BM246" s="23" t="s">
        <v>536</v>
      </c>
    </row>
    <row r="247" spans="2:65" s="1" customFormat="1" ht="16.5" customHeight="1">
      <c r="B247" s="169"/>
      <c r="C247" s="206" t="s">
        <v>537</v>
      </c>
      <c r="D247" s="206" t="s">
        <v>209</v>
      </c>
      <c r="E247" s="207" t="s">
        <v>538</v>
      </c>
      <c r="F247" s="208" t="s">
        <v>539</v>
      </c>
      <c r="G247" s="209" t="s">
        <v>206</v>
      </c>
      <c r="H247" s="210">
        <v>3</v>
      </c>
      <c r="I247" s="211"/>
      <c r="J247" s="212">
        <f t="shared" si="30"/>
        <v>0</v>
      </c>
      <c r="K247" s="208" t="s">
        <v>139</v>
      </c>
      <c r="L247" s="213"/>
      <c r="M247" s="214" t="s">
        <v>5</v>
      </c>
      <c r="N247" s="215" t="s">
        <v>43</v>
      </c>
      <c r="O247" s="41"/>
      <c r="P247" s="179">
        <f t="shared" si="31"/>
        <v>0</v>
      </c>
      <c r="Q247" s="179">
        <v>1E-4</v>
      </c>
      <c r="R247" s="179">
        <f t="shared" si="32"/>
        <v>3.0000000000000003E-4</v>
      </c>
      <c r="S247" s="179">
        <v>0</v>
      </c>
      <c r="T247" s="180">
        <f t="shared" si="33"/>
        <v>0</v>
      </c>
      <c r="AR247" s="23" t="s">
        <v>292</v>
      </c>
      <c r="AT247" s="23" t="s">
        <v>209</v>
      </c>
      <c r="AU247" s="23" t="s">
        <v>141</v>
      </c>
      <c r="AY247" s="23" t="s">
        <v>132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141</v>
      </c>
      <c r="BK247" s="181">
        <f t="shared" si="39"/>
        <v>0</v>
      </c>
      <c r="BL247" s="23" t="s">
        <v>208</v>
      </c>
      <c r="BM247" s="23" t="s">
        <v>540</v>
      </c>
    </row>
    <row r="248" spans="2:65" s="1" customFormat="1" ht="25.5" customHeight="1">
      <c r="B248" s="169"/>
      <c r="C248" s="170" t="s">
        <v>541</v>
      </c>
      <c r="D248" s="170" t="s">
        <v>135</v>
      </c>
      <c r="E248" s="171" t="s">
        <v>542</v>
      </c>
      <c r="F248" s="172" t="s">
        <v>543</v>
      </c>
      <c r="G248" s="173" t="s">
        <v>206</v>
      </c>
      <c r="H248" s="174">
        <v>3</v>
      </c>
      <c r="I248" s="175"/>
      <c r="J248" s="176">
        <f t="shared" si="30"/>
        <v>0</v>
      </c>
      <c r="K248" s="172" t="s">
        <v>139</v>
      </c>
      <c r="L248" s="40"/>
      <c r="M248" s="177" t="s">
        <v>5</v>
      </c>
      <c r="N248" s="178" t="s">
        <v>43</v>
      </c>
      <c r="O248" s="41"/>
      <c r="P248" s="179">
        <f t="shared" si="31"/>
        <v>0</v>
      </c>
      <c r="Q248" s="179">
        <v>0</v>
      </c>
      <c r="R248" s="179">
        <f t="shared" si="32"/>
        <v>0</v>
      </c>
      <c r="S248" s="179">
        <v>0</v>
      </c>
      <c r="T248" s="180">
        <f t="shared" si="33"/>
        <v>0</v>
      </c>
      <c r="AR248" s="23" t="s">
        <v>208</v>
      </c>
      <c r="AT248" s="23" t="s">
        <v>135</v>
      </c>
      <c r="AU248" s="23" t="s">
        <v>141</v>
      </c>
      <c r="AY248" s="23" t="s">
        <v>132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141</v>
      </c>
      <c r="BK248" s="181">
        <f t="shared" si="39"/>
        <v>0</v>
      </c>
      <c r="BL248" s="23" t="s">
        <v>208</v>
      </c>
      <c r="BM248" s="23" t="s">
        <v>544</v>
      </c>
    </row>
    <row r="249" spans="2:65" s="1" customFormat="1" ht="16.5" customHeight="1">
      <c r="B249" s="169"/>
      <c r="C249" s="206" t="s">
        <v>545</v>
      </c>
      <c r="D249" s="206" t="s">
        <v>209</v>
      </c>
      <c r="E249" s="207" t="s">
        <v>546</v>
      </c>
      <c r="F249" s="208" t="s">
        <v>547</v>
      </c>
      <c r="G249" s="209" t="s">
        <v>206</v>
      </c>
      <c r="H249" s="210">
        <v>3</v>
      </c>
      <c r="I249" s="211"/>
      <c r="J249" s="212">
        <f t="shared" si="30"/>
        <v>0</v>
      </c>
      <c r="K249" s="208" t="s">
        <v>139</v>
      </c>
      <c r="L249" s="213"/>
      <c r="M249" s="214" t="s">
        <v>5</v>
      </c>
      <c r="N249" s="215" t="s">
        <v>43</v>
      </c>
      <c r="O249" s="41"/>
      <c r="P249" s="179">
        <f t="shared" si="31"/>
        <v>0</v>
      </c>
      <c r="Q249" s="179">
        <v>2.7E-4</v>
      </c>
      <c r="R249" s="179">
        <f t="shared" si="32"/>
        <v>8.0999999999999996E-4</v>
      </c>
      <c r="S249" s="179">
        <v>0</v>
      </c>
      <c r="T249" s="180">
        <f t="shared" si="33"/>
        <v>0</v>
      </c>
      <c r="AR249" s="23" t="s">
        <v>292</v>
      </c>
      <c r="AT249" s="23" t="s">
        <v>209</v>
      </c>
      <c r="AU249" s="23" t="s">
        <v>141</v>
      </c>
      <c r="AY249" s="23" t="s">
        <v>132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141</v>
      </c>
      <c r="BK249" s="181">
        <f t="shared" si="39"/>
        <v>0</v>
      </c>
      <c r="BL249" s="23" t="s">
        <v>208</v>
      </c>
      <c r="BM249" s="23" t="s">
        <v>548</v>
      </c>
    </row>
    <row r="250" spans="2:65" s="1" customFormat="1" ht="25.5" customHeight="1">
      <c r="B250" s="169"/>
      <c r="C250" s="170" t="s">
        <v>549</v>
      </c>
      <c r="D250" s="170" t="s">
        <v>135</v>
      </c>
      <c r="E250" s="171" t="s">
        <v>550</v>
      </c>
      <c r="F250" s="172" t="s">
        <v>551</v>
      </c>
      <c r="G250" s="173" t="s">
        <v>206</v>
      </c>
      <c r="H250" s="174">
        <v>4</v>
      </c>
      <c r="I250" s="175"/>
      <c r="J250" s="176">
        <f t="shared" si="30"/>
        <v>0</v>
      </c>
      <c r="K250" s="172" t="s">
        <v>139</v>
      </c>
      <c r="L250" s="40"/>
      <c r="M250" s="177" t="s">
        <v>5</v>
      </c>
      <c r="N250" s="178" t="s">
        <v>43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208</v>
      </c>
      <c r="AT250" s="23" t="s">
        <v>135</v>
      </c>
      <c r="AU250" s="23" t="s">
        <v>141</v>
      </c>
      <c r="AY250" s="23" t="s">
        <v>132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141</v>
      </c>
      <c r="BK250" s="181">
        <f t="shared" si="39"/>
        <v>0</v>
      </c>
      <c r="BL250" s="23" t="s">
        <v>208</v>
      </c>
      <c r="BM250" s="23" t="s">
        <v>552</v>
      </c>
    </row>
    <row r="251" spans="2:65" s="1" customFormat="1" ht="16.5" customHeight="1">
      <c r="B251" s="169"/>
      <c r="C251" s="206" t="s">
        <v>553</v>
      </c>
      <c r="D251" s="206" t="s">
        <v>209</v>
      </c>
      <c r="E251" s="207" t="s">
        <v>554</v>
      </c>
      <c r="F251" s="208" t="s">
        <v>555</v>
      </c>
      <c r="G251" s="209" t="s">
        <v>206</v>
      </c>
      <c r="H251" s="210">
        <v>2</v>
      </c>
      <c r="I251" s="211"/>
      <c r="J251" s="212">
        <f t="shared" si="30"/>
        <v>0</v>
      </c>
      <c r="K251" s="208" t="s">
        <v>139</v>
      </c>
      <c r="L251" s="213"/>
      <c r="M251" s="214" t="s">
        <v>5</v>
      </c>
      <c r="N251" s="215" t="s">
        <v>43</v>
      </c>
      <c r="O251" s="41"/>
      <c r="P251" s="179">
        <f t="shared" si="31"/>
        <v>0</v>
      </c>
      <c r="Q251" s="179">
        <v>8.0000000000000004E-4</v>
      </c>
      <c r="R251" s="179">
        <f t="shared" si="32"/>
        <v>1.6000000000000001E-3</v>
      </c>
      <c r="S251" s="179">
        <v>0</v>
      </c>
      <c r="T251" s="180">
        <f t="shared" si="33"/>
        <v>0</v>
      </c>
      <c r="AR251" s="23" t="s">
        <v>292</v>
      </c>
      <c r="AT251" s="23" t="s">
        <v>209</v>
      </c>
      <c r="AU251" s="23" t="s">
        <v>141</v>
      </c>
      <c r="AY251" s="23" t="s">
        <v>132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141</v>
      </c>
      <c r="BK251" s="181">
        <f t="shared" si="39"/>
        <v>0</v>
      </c>
      <c r="BL251" s="23" t="s">
        <v>208</v>
      </c>
      <c r="BM251" s="23" t="s">
        <v>556</v>
      </c>
    </row>
    <row r="252" spans="2:65" s="1" customFormat="1" ht="16.5" customHeight="1">
      <c r="B252" s="169"/>
      <c r="C252" s="206" t="s">
        <v>557</v>
      </c>
      <c r="D252" s="206" t="s">
        <v>209</v>
      </c>
      <c r="E252" s="207" t="s">
        <v>558</v>
      </c>
      <c r="F252" s="208" t="s">
        <v>559</v>
      </c>
      <c r="G252" s="209" t="s">
        <v>206</v>
      </c>
      <c r="H252" s="210">
        <v>2</v>
      </c>
      <c r="I252" s="211"/>
      <c r="J252" s="212">
        <f t="shared" si="30"/>
        <v>0</v>
      </c>
      <c r="K252" s="208" t="s">
        <v>139</v>
      </c>
      <c r="L252" s="213"/>
      <c r="M252" s="214" t="s">
        <v>5</v>
      </c>
      <c r="N252" s="215" t="s">
        <v>43</v>
      </c>
      <c r="O252" s="41"/>
      <c r="P252" s="179">
        <f t="shared" si="31"/>
        <v>0</v>
      </c>
      <c r="Q252" s="179">
        <v>1.6000000000000001E-3</v>
      </c>
      <c r="R252" s="179">
        <f t="shared" si="32"/>
        <v>3.2000000000000002E-3</v>
      </c>
      <c r="S252" s="179">
        <v>0</v>
      </c>
      <c r="T252" s="180">
        <f t="shared" si="33"/>
        <v>0</v>
      </c>
      <c r="AR252" s="23" t="s">
        <v>292</v>
      </c>
      <c r="AT252" s="23" t="s">
        <v>209</v>
      </c>
      <c r="AU252" s="23" t="s">
        <v>141</v>
      </c>
      <c r="AY252" s="23" t="s">
        <v>132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141</v>
      </c>
      <c r="BK252" s="181">
        <f t="shared" si="39"/>
        <v>0</v>
      </c>
      <c r="BL252" s="23" t="s">
        <v>208</v>
      </c>
      <c r="BM252" s="23" t="s">
        <v>560</v>
      </c>
    </row>
    <row r="253" spans="2:65" s="1" customFormat="1" ht="16.5" customHeight="1">
      <c r="B253" s="169"/>
      <c r="C253" s="206" t="s">
        <v>561</v>
      </c>
      <c r="D253" s="206" t="s">
        <v>209</v>
      </c>
      <c r="E253" s="207" t="s">
        <v>562</v>
      </c>
      <c r="F253" s="208" t="s">
        <v>563</v>
      </c>
      <c r="G253" s="209" t="s">
        <v>307</v>
      </c>
      <c r="H253" s="210">
        <v>30</v>
      </c>
      <c r="I253" s="211"/>
      <c r="J253" s="212">
        <f t="shared" si="30"/>
        <v>0</v>
      </c>
      <c r="K253" s="208" t="s">
        <v>139</v>
      </c>
      <c r="L253" s="213"/>
      <c r="M253" s="214" t="s">
        <v>5</v>
      </c>
      <c r="N253" s="215" t="s">
        <v>43</v>
      </c>
      <c r="O253" s="41"/>
      <c r="P253" s="179">
        <f t="shared" si="31"/>
        <v>0</v>
      </c>
      <c r="Q253" s="179">
        <v>1.2E-4</v>
      </c>
      <c r="R253" s="179">
        <f t="shared" si="32"/>
        <v>3.5999999999999999E-3</v>
      </c>
      <c r="S253" s="179">
        <v>0</v>
      </c>
      <c r="T253" s="180">
        <f t="shared" si="33"/>
        <v>0</v>
      </c>
      <c r="AR253" s="23" t="s">
        <v>292</v>
      </c>
      <c r="AT253" s="23" t="s">
        <v>209</v>
      </c>
      <c r="AU253" s="23" t="s">
        <v>141</v>
      </c>
      <c r="AY253" s="23" t="s">
        <v>132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141</v>
      </c>
      <c r="BK253" s="181">
        <f t="shared" si="39"/>
        <v>0</v>
      </c>
      <c r="BL253" s="23" t="s">
        <v>208</v>
      </c>
      <c r="BM253" s="23" t="s">
        <v>564</v>
      </c>
    </row>
    <row r="254" spans="2:65" s="1" customFormat="1" ht="25.5" customHeight="1">
      <c r="B254" s="169"/>
      <c r="C254" s="170" t="s">
        <v>565</v>
      </c>
      <c r="D254" s="170" t="s">
        <v>135</v>
      </c>
      <c r="E254" s="171" t="s">
        <v>566</v>
      </c>
      <c r="F254" s="172" t="s">
        <v>567</v>
      </c>
      <c r="G254" s="173" t="s">
        <v>206</v>
      </c>
      <c r="H254" s="174">
        <v>1</v>
      </c>
      <c r="I254" s="175"/>
      <c r="J254" s="176">
        <f t="shared" si="30"/>
        <v>0</v>
      </c>
      <c r="K254" s="172" t="s">
        <v>139</v>
      </c>
      <c r="L254" s="40"/>
      <c r="M254" s="177" t="s">
        <v>5</v>
      </c>
      <c r="N254" s="178" t="s">
        <v>43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208</v>
      </c>
      <c r="AT254" s="23" t="s">
        <v>135</v>
      </c>
      <c r="AU254" s="23" t="s">
        <v>141</v>
      </c>
      <c r="AY254" s="23" t="s">
        <v>132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141</v>
      </c>
      <c r="BK254" s="181">
        <f t="shared" si="39"/>
        <v>0</v>
      </c>
      <c r="BL254" s="23" t="s">
        <v>208</v>
      </c>
      <c r="BM254" s="23" t="s">
        <v>568</v>
      </c>
    </row>
    <row r="255" spans="2:65" s="1" customFormat="1" ht="38.25" customHeight="1">
      <c r="B255" s="169"/>
      <c r="C255" s="170" t="s">
        <v>569</v>
      </c>
      <c r="D255" s="170" t="s">
        <v>135</v>
      </c>
      <c r="E255" s="171" t="s">
        <v>570</v>
      </c>
      <c r="F255" s="172" t="s">
        <v>571</v>
      </c>
      <c r="G255" s="173" t="s">
        <v>244</v>
      </c>
      <c r="H255" s="174">
        <v>3.4000000000000002E-2</v>
      </c>
      <c r="I255" s="175"/>
      <c r="J255" s="176">
        <f t="shared" si="30"/>
        <v>0</v>
      </c>
      <c r="K255" s="172" t="s">
        <v>139</v>
      </c>
      <c r="L255" s="40"/>
      <c r="M255" s="177" t="s">
        <v>5</v>
      </c>
      <c r="N255" s="178" t="s">
        <v>43</v>
      </c>
      <c r="O255" s="41"/>
      <c r="P255" s="179">
        <f t="shared" si="31"/>
        <v>0</v>
      </c>
      <c r="Q255" s="179">
        <v>0</v>
      </c>
      <c r="R255" s="179">
        <f t="shared" si="32"/>
        <v>0</v>
      </c>
      <c r="S255" s="179">
        <v>0</v>
      </c>
      <c r="T255" s="180">
        <f t="shared" si="33"/>
        <v>0</v>
      </c>
      <c r="AR255" s="23" t="s">
        <v>208</v>
      </c>
      <c r="AT255" s="23" t="s">
        <v>135</v>
      </c>
      <c r="AU255" s="23" t="s">
        <v>141</v>
      </c>
      <c r="AY255" s="23" t="s">
        <v>132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141</v>
      </c>
      <c r="BK255" s="181">
        <f t="shared" si="39"/>
        <v>0</v>
      </c>
      <c r="BL255" s="23" t="s">
        <v>208</v>
      </c>
      <c r="BM255" s="23" t="s">
        <v>572</v>
      </c>
    </row>
    <row r="256" spans="2:65" s="1" customFormat="1" ht="16.5" customHeight="1">
      <c r="B256" s="169"/>
      <c r="C256" s="206" t="s">
        <v>573</v>
      </c>
      <c r="D256" s="206" t="s">
        <v>209</v>
      </c>
      <c r="E256" s="207" t="s">
        <v>574</v>
      </c>
      <c r="F256" s="208" t="s">
        <v>575</v>
      </c>
      <c r="G256" s="209" t="s">
        <v>487</v>
      </c>
      <c r="H256" s="210">
        <v>1</v>
      </c>
      <c r="I256" s="211"/>
      <c r="J256" s="212">
        <f t="shared" si="30"/>
        <v>0</v>
      </c>
      <c r="K256" s="208" t="s">
        <v>5</v>
      </c>
      <c r="L256" s="213"/>
      <c r="M256" s="214" t="s">
        <v>5</v>
      </c>
      <c r="N256" s="215" t="s">
        <v>43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292</v>
      </c>
      <c r="AT256" s="23" t="s">
        <v>209</v>
      </c>
      <c r="AU256" s="23" t="s">
        <v>141</v>
      </c>
      <c r="AY256" s="23" t="s">
        <v>132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141</v>
      </c>
      <c r="BK256" s="181">
        <f t="shared" si="39"/>
        <v>0</v>
      </c>
      <c r="BL256" s="23" t="s">
        <v>208</v>
      </c>
      <c r="BM256" s="23" t="s">
        <v>576</v>
      </c>
    </row>
    <row r="257" spans="2:65" s="1" customFormat="1" ht="38.25" customHeight="1">
      <c r="B257" s="169"/>
      <c r="C257" s="170" t="s">
        <v>577</v>
      </c>
      <c r="D257" s="170" t="s">
        <v>135</v>
      </c>
      <c r="E257" s="171" t="s">
        <v>578</v>
      </c>
      <c r="F257" s="172" t="s">
        <v>579</v>
      </c>
      <c r="G257" s="173" t="s">
        <v>244</v>
      </c>
      <c r="H257" s="174">
        <v>3.4000000000000002E-2</v>
      </c>
      <c r="I257" s="175"/>
      <c r="J257" s="176">
        <f t="shared" si="30"/>
        <v>0</v>
      </c>
      <c r="K257" s="172" t="s">
        <v>139</v>
      </c>
      <c r="L257" s="40"/>
      <c r="M257" s="177" t="s">
        <v>5</v>
      </c>
      <c r="N257" s="178" t="s">
        <v>43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208</v>
      </c>
      <c r="AT257" s="23" t="s">
        <v>135</v>
      </c>
      <c r="AU257" s="23" t="s">
        <v>141</v>
      </c>
      <c r="AY257" s="23" t="s">
        <v>132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141</v>
      </c>
      <c r="BK257" s="181">
        <f t="shared" si="39"/>
        <v>0</v>
      </c>
      <c r="BL257" s="23" t="s">
        <v>208</v>
      </c>
      <c r="BM257" s="23" t="s">
        <v>580</v>
      </c>
    </row>
    <row r="258" spans="2:65" s="10" customFormat="1" ht="29.85" customHeight="1">
      <c r="B258" s="156"/>
      <c r="D258" s="157" t="s">
        <v>70</v>
      </c>
      <c r="E258" s="167" t="s">
        <v>581</v>
      </c>
      <c r="F258" s="167" t="s">
        <v>582</v>
      </c>
      <c r="I258" s="159"/>
      <c r="J258" s="168">
        <f>BK258</f>
        <v>0</v>
      </c>
      <c r="L258" s="156"/>
      <c r="M258" s="161"/>
      <c r="N258" s="162"/>
      <c r="O258" s="162"/>
      <c r="P258" s="163">
        <f>SUM(P259:P265)</f>
        <v>0</v>
      </c>
      <c r="Q258" s="162"/>
      <c r="R258" s="163">
        <f>SUM(R259:R265)</f>
        <v>5.0000000000000001E-3</v>
      </c>
      <c r="S258" s="162"/>
      <c r="T258" s="164">
        <f>SUM(T259:T265)</f>
        <v>2E-3</v>
      </c>
      <c r="AR258" s="157" t="s">
        <v>141</v>
      </c>
      <c r="AT258" s="165" t="s">
        <v>70</v>
      </c>
      <c r="AU258" s="165" t="s">
        <v>78</v>
      </c>
      <c r="AY258" s="157" t="s">
        <v>132</v>
      </c>
      <c r="BK258" s="166">
        <f>SUM(BK259:BK265)</f>
        <v>0</v>
      </c>
    </row>
    <row r="259" spans="2:65" s="1" customFormat="1" ht="25.5" customHeight="1">
      <c r="B259" s="169"/>
      <c r="C259" s="170" t="s">
        <v>583</v>
      </c>
      <c r="D259" s="170" t="s">
        <v>135</v>
      </c>
      <c r="E259" s="171" t="s">
        <v>584</v>
      </c>
      <c r="F259" s="172" t="s">
        <v>585</v>
      </c>
      <c r="G259" s="173" t="s">
        <v>206</v>
      </c>
      <c r="H259" s="174">
        <v>1</v>
      </c>
      <c r="I259" s="175"/>
      <c r="J259" s="176">
        <f t="shared" ref="J259:J265" si="40">ROUND(I259*H259,2)</f>
        <v>0</v>
      </c>
      <c r="K259" s="172" t="s">
        <v>139</v>
      </c>
      <c r="L259" s="40"/>
      <c r="M259" s="177" t="s">
        <v>5</v>
      </c>
      <c r="N259" s="178" t="s">
        <v>43</v>
      </c>
      <c r="O259" s="41"/>
      <c r="P259" s="179">
        <f t="shared" ref="P259:P265" si="41">O259*H259</f>
        <v>0</v>
      </c>
      <c r="Q259" s="179">
        <v>0</v>
      </c>
      <c r="R259" s="179">
        <f t="shared" ref="R259:R265" si="42">Q259*H259</f>
        <v>0</v>
      </c>
      <c r="S259" s="179">
        <v>0</v>
      </c>
      <c r="T259" s="180">
        <f t="shared" ref="T259:T265" si="43">S259*H259</f>
        <v>0</v>
      </c>
      <c r="AR259" s="23" t="s">
        <v>208</v>
      </c>
      <c r="AT259" s="23" t="s">
        <v>135</v>
      </c>
      <c r="AU259" s="23" t="s">
        <v>141</v>
      </c>
      <c r="AY259" s="23" t="s">
        <v>132</v>
      </c>
      <c r="BE259" s="181">
        <f t="shared" ref="BE259:BE265" si="44">IF(N259="základní",J259,0)</f>
        <v>0</v>
      </c>
      <c r="BF259" s="181">
        <f t="shared" ref="BF259:BF265" si="45">IF(N259="snížená",J259,0)</f>
        <v>0</v>
      </c>
      <c r="BG259" s="181">
        <f t="shared" ref="BG259:BG265" si="46">IF(N259="zákl. přenesená",J259,0)</f>
        <v>0</v>
      </c>
      <c r="BH259" s="181">
        <f t="shared" ref="BH259:BH265" si="47">IF(N259="sníž. přenesená",J259,0)</f>
        <v>0</v>
      </c>
      <c r="BI259" s="181">
        <f t="shared" ref="BI259:BI265" si="48">IF(N259="nulová",J259,0)</f>
        <v>0</v>
      </c>
      <c r="BJ259" s="23" t="s">
        <v>141</v>
      </c>
      <c r="BK259" s="181">
        <f t="shared" ref="BK259:BK265" si="49">ROUND(I259*H259,2)</f>
        <v>0</v>
      </c>
      <c r="BL259" s="23" t="s">
        <v>208</v>
      </c>
      <c r="BM259" s="23" t="s">
        <v>586</v>
      </c>
    </row>
    <row r="260" spans="2:65" s="1" customFormat="1" ht="16.5" customHeight="1">
      <c r="B260" s="169"/>
      <c r="C260" s="206" t="s">
        <v>587</v>
      </c>
      <c r="D260" s="206" t="s">
        <v>209</v>
      </c>
      <c r="E260" s="207" t="s">
        <v>588</v>
      </c>
      <c r="F260" s="208" t="s">
        <v>589</v>
      </c>
      <c r="G260" s="209" t="s">
        <v>206</v>
      </c>
      <c r="H260" s="210">
        <v>1</v>
      </c>
      <c r="I260" s="211"/>
      <c r="J260" s="212">
        <f t="shared" si="40"/>
        <v>0</v>
      </c>
      <c r="K260" s="208" t="s">
        <v>5</v>
      </c>
      <c r="L260" s="213"/>
      <c r="M260" s="214" t="s">
        <v>5</v>
      </c>
      <c r="N260" s="215" t="s">
        <v>43</v>
      </c>
      <c r="O260" s="41"/>
      <c r="P260" s="179">
        <f t="shared" si="41"/>
        <v>0</v>
      </c>
      <c r="Q260" s="179">
        <v>5.0000000000000001E-3</v>
      </c>
      <c r="R260" s="179">
        <f t="shared" si="42"/>
        <v>5.0000000000000001E-3</v>
      </c>
      <c r="S260" s="179">
        <v>0</v>
      </c>
      <c r="T260" s="180">
        <f t="shared" si="43"/>
        <v>0</v>
      </c>
      <c r="AR260" s="23" t="s">
        <v>292</v>
      </c>
      <c r="AT260" s="23" t="s">
        <v>209</v>
      </c>
      <c r="AU260" s="23" t="s">
        <v>141</v>
      </c>
      <c r="AY260" s="23" t="s">
        <v>132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141</v>
      </c>
      <c r="BK260" s="181">
        <f t="shared" si="49"/>
        <v>0</v>
      </c>
      <c r="BL260" s="23" t="s">
        <v>208</v>
      </c>
      <c r="BM260" s="23" t="s">
        <v>590</v>
      </c>
    </row>
    <row r="261" spans="2:65" s="1" customFormat="1" ht="25.5" customHeight="1">
      <c r="B261" s="169"/>
      <c r="C261" s="170" t="s">
        <v>591</v>
      </c>
      <c r="D261" s="170" t="s">
        <v>135</v>
      </c>
      <c r="E261" s="171" t="s">
        <v>592</v>
      </c>
      <c r="F261" s="172" t="s">
        <v>593</v>
      </c>
      <c r="G261" s="173" t="s">
        <v>206</v>
      </c>
      <c r="H261" s="174">
        <v>1</v>
      </c>
      <c r="I261" s="175"/>
      <c r="J261" s="176">
        <f t="shared" si="40"/>
        <v>0</v>
      </c>
      <c r="K261" s="172" t="s">
        <v>139</v>
      </c>
      <c r="L261" s="40"/>
      <c r="M261" s="177" t="s">
        <v>5</v>
      </c>
      <c r="N261" s="178" t="s">
        <v>43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2E-3</v>
      </c>
      <c r="T261" s="180">
        <f t="shared" si="43"/>
        <v>2E-3</v>
      </c>
      <c r="AR261" s="23" t="s">
        <v>208</v>
      </c>
      <c r="AT261" s="23" t="s">
        <v>135</v>
      </c>
      <c r="AU261" s="23" t="s">
        <v>141</v>
      </c>
      <c r="AY261" s="23" t="s">
        <v>132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141</v>
      </c>
      <c r="BK261" s="181">
        <f t="shared" si="49"/>
        <v>0</v>
      </c>
      <c r="BL261" s="23" t="s">
        <v>208</v>
      </c>
      <c r="BM261" s="23" t="s">
        <v>594</v>
      </c>
    </row>
    <row r="262" spans="2:65" s="1" customFormat="1" ht="25.5" customHeight="1">
      <c r="B262" s="169"/>
      <c r="C262" s="170" t="s">
        <v>595</v>
      </c>
      <c r="D262" s="170" t="s">
        <v>135</v>
      </c>
      <c r="E262" s="171" t="s">
        <v>596</v>
      </c>
      <c r="F262" s="172" t="s">
        <v>597</v>
      </c>
      <c r="G262" s="173" t="s">
        <v>206</v>
      </c>
      <c r="H262" s="174">
        <v>1</v>
      </c>
      <c r="I262" s="175"/>
      <c r="J262" s="176">
        <f t="shared" si="40"/>
        <v>0</v>
      </c>
      <c r="K262" s="172" t="s">
        <v>139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208</v>
      </c>
      <c r="AT262" s="23" t="s">
        <v>135</v>
      </c>
      <c r="AU262" s="23" t="s">
        <v>141</v>
      </c>
      <c r="AY262" s="23" t="s">
        <v>132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141</v>
      </c>
      <c r="BK262" s="181">
        <f t="shared" si="49"/>
        <v>0</v>
      </c>
      <c r="BL262" s="23" t="s">
        <v>208</v>
      </c>
      <c r="BM262" s="23" t="s">
        <v>598</v>
      </c>
    </row>
    <row r="263" spans="2:65" s="1" customFormat="1" ht="16.5" customHeight="1">
      <c r="B263" s="169"/>
      <c r="C263" s="206" t="s">
        <v>599</v>
      </c>
      <c r="D263" s="206" t="s">
        <v>209</v>
      </c>
      <c r="E263" s="207" t="s">
        <v>70</v>
      </c>
      <c r="F263" s="208" t="s">
        <v>600</v>
      </c>
      <c r="G263" s="209" t="s">
        <v>487</v>
      </c>
      <c r="H263" s="210">
        <v>1</v>
      </c>
      <c r="I263" s="211"/>
      <c r="J263" s="212">
        <f t="shared" si="40"/>
        <v>0</v>
      </c>
      <c r="K263" s="208" t="s">
        <v>5</v>
      </c>
      <c r="L263" s="213"/>
      <c r="M263" s="214" t="s">
        <v>5</v>
      </c>
      <c r="N263" s="215" t="s">
        <v>43</v>
      </c>
      <c r="O263" s="41"/>
      <c r="P263" s="179">
        <f t="shared" si="41"/>
        <v>0</v>
      </c>
      <c r="Q263" s="179">
        <v>0</v>
      </c>
      <c r="R263" s="179">
        <f t="shared" si="42"/>
        <v>0</v>
      </c>
      <c r="S263" s="179">
        <v>0</v>
      </c>
      <c r="T263" s="180">
        <f t="shared" si="43"/>
        <v>0</v>
      </c>
      <c r="AR263" s="23" t="s">
        <v>292</v>
      </c>
      <c r="AT263" s="23" t="s">
        <v>209</v>
      </c>
      <c r="AU263" s="23" t="s">
        <v>141</v>
      </c>
      <c r="AY263" s="23" t="s">
        <v>132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141</v>
      </c>
      <c r="BK263" s="181">
        <f t="shared" si="49"/>
        <v>0</v>
      </c>
      <c r="BL263" s="23" t="s">
        <v>208</v>
      </c>
      <c r="BM263" s="23" t="s">
        <v>601</v>
      </c>
    </row>
    <row r="264" spans="2:65" s="1" customFormat="1" ht="38.25" customHeight="1">
      <c r="B264" s="169"/>
      <c r="C264" s="170" t="s">
        <v>602</v>
      </c>
      <c r="D264" s="170" t="s">
        <v>135</v>
      </c>
      <c r="E264" s="171" t="s">
        <v>603</v>
      </c>
      <c r="F264" s="172" t="s">
        <v>604</v>
      </c>
      <c r="G264" s="173" t="s">
        <v>244</v>
      </c>
      <c r="H264" s="174">
        <v>5.0000000000000001E-3</v>
      </c>
      <c r="I264" s="175"/>
      <c r="J264" s="176">
        <f t="shared" si="40"/>
        <v>0</v>
      </c>
      <c r="K264" s="172" t="s">
        <v>139</v>
      </c>
      <c r="L264" s="40"/>
      <c r="M264" s="177" t="s">
        <v>5</v>
      </c>
      <c r="N264" s="178" t="s">
        <v>43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208</v>
      </c>
      <c r="AT264" s="23" t="s">
        <v>135</v>
      </c>
      <c r="AU264" s="23" t="s">
        <v>141</v>
      </c>
      <c r="AY264" s="23" t="s">
        <v>132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141</v>
      </c>
      <c r="BK264" s="181">
        <f t="shared" si="49"/>
        <v>0</v>
      </c>
      <c r="BL264" s="23" t="s">
        <v>208</v>
      </c>
      <c r="BM264" s="23" t="s">
        <v>605</v>
      </c>
    </row>
    <row r="265" spans="2:65" s="1" customFormat="1" ht="38.25" customHeight="1">
      <c r="B265" s="169"/>
      <c r="C265" s="170" t="s">
        <v>606</v>
      </c>
      <c r="D265" s="170" t="s">
        <v>135</v>
      </c>
      <c r="E265" s="171" t="s">
        <v>607</v>
      </c>
      <c r="F265" s="172" t="s">
        <v>608</v>
      </c>
      <c r="G265" s="173" t="s">
        <v>244</v>
      </c>
      <c r="H265" s="174">
        <v>5.0000000000000001E-3</v>
      </c>
      <c r="I265" s="175"/>
      <c r="J265" s="176">
        <f t="shared" si="40"/>
        <v>0</v>
      </c>
      <c r="K265" s="172" t="s">
        <v>139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208</v>
      </c>
      <c r="AT265" s="23" t="s">
        <v>135</v>
      </c>
      <c r="AU265" s="23" t="s">
        <v>141</v>
      </c>
      <c r="AY265" s="23" t="s">
        <v>132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141</v>
      </c>
      <c r="BK265" s="181">
        <f t="shared" si="49"/>
        <v>0</v>
      </c>
      <c r="BL265" s="23" t="s">
        <v>208</v>
      </c>
      <c r="BM265" s="23" t="s">
        <v>609</v>
      </c>
    </row>
    <row r="266" spans="2:65" s="10" customFormat="1" ht="29.85" customHeight="1">
      <c r="B266" s="156"/>
      <c r="D266" s="157" t="s">
        <v>70</v>
      </c>
      <c r="E266" s="167" t="s">
        <v>610</v>
      </c>
      <c r="F266" s="167" t="s">
        <v>611</v>
      </c>
      <c r="I266" s="159"/>
      <c r="J266" s="168">
        <f>BK266</f>
        <v>0</v>
      </c>
      <c r="L266" s="156"/>
      <c r="M266" s="161"/>
      <c r="N266" s="162"/>
      <c r="O266" s="162"/>
      <c r="P266" s="163">
        <f>SUM(P267:P284)</f>
        <v>0</v>
      </c>
      <c r="Q266" s="162"/>
      <c r="R266" s="163">
        <f>SUM(R267:R284)</f>
        <v>0.55229202999999993</v>
      </c>
      <c r="S266" s="162"/>
      <c r="T266" s="164">
        <f>SUM(T267:T284)</f>
        <v>0</v>
      </c>
      <c r="AR266" s="157" t="s">
        <v>141</v>
      </c>
      <c r="AT266" s="165" t="s">
        <v>70</v>
      </c>
      <c r="AU266" s="165" t="s">
        <v>78</v>
      </c>
      <c r="AY266" s="157" t="s">
        <v>132</v>
      </c>
      <c r="BK266" s="166">
        <f>SUM(BK267:BK284)</f>
        <v>0</v>
      </c>
    </row>
    <row r="267" spans="2:65" s="1" customFormat="1" ht="38.25" customHeight="1">
      <c r="B267" s="169"/>
      <c r="C267" s="170" t="s">
        <v>612</v>
      </c>
      <c r="D267" s="170" t="s">
        <v>135</v>
      </c>
      <c r="E267" s="171" t="s">
        <v>613</v>
      </c>
      <c r="F267" s="172" t="s">
        <v>614</v>
      </c>
      <c r="G267" s="173" t="s">
        <v>138</v>
      </c>
      <c r="H267" s="174">
        <v>20.812999999999999</v>
      </c>
      <c r="I267" s="175"/>
      <c r="J267" s="176">
        <f>ROUND(I267*H267,2)</f>
        <v>0</v>
      </c>
      <c r="K267" s="172" t="s">
        <v>139</v>
      </c>
      <c r="L267" s="40"/>
      <c r="M267" s="177" t="s">
        <v>5</v>
      </c>
      <c r="N267" s="178" t="s">
        <v>43</v>
      </c>
      <c r="O267" s="41"/>
      <c r="P267" s="179">
        <f>O267*H267</f>
        <v>0</v>
      </c>
      <c r="Q267" s="179">
        <v>2.5409999999999999E-2</v>
      </c>
      <c r="R267" s="179">
        <f>Q267*H267</f>
        <v>0.52885832999999993</v>
      </c>
      <c r="S267" s="179">
        <v>0</v>
      </c>
      <c r="T267" s="180">
        <f>S267*H267</f>
        <v>0</v>
      </c>
      <c r="AR267" s="23" t="s">
        <v>208</v>
      </c>
      <c r="AT267" s="23" t="s">
        <v>135</v>
      </c>
      <c r="AU267" s="23" t="s">
        <v>141</v>
      </c>
      <c r="AY267" s="23" t="s">
        <v>132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141</v>
      </c>
      <c r="BK267" s="181">
        <f>ROUND(I267*H267,2)</f>
        <v>0</v>
      </c>
      <c r="BL267" s="23" t="s">
        <v>208</v>
      </c>
      <c r="BM267" s="23" t="s">
        <v>615</v>
      </c>
    </row>
    <row r="268" spans="2:65" s="11" customFormat="1">
      <c r="B268" s="182"/>
      <c r="D268" s="183" t="s">
        <v>143</v>
      </c>
      <c r="E268" s="184" t="s">
        <v>5</v>
      </c>
      <c r="F268" s="185" t="s">
        <v>616</v>
      </c>
      <c r="H268" s="186">
        <v>4.7709999999999999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143</v>
      </c>
      <c r="AU268" s="184" t="s">
        <v>141</v>
      </c>
      <c r="AV268" s="11" t="s">
        <v>141</v>
      </c>
      <c r="AW268" s="11" t="s">
        <v>35</v>
      </c>
      <c r="AX268" s="11" t="s">
        <v>71</v>
      </c>
      <c r="AY268" s="184" t="s">
        <v>132</v>
      </c>
    </row>
    <row r="269" spans="2:65" s="11" customFormat="1">
      <c r="B269" s="182"/>
      <c r="D269" s="183" t="s">
        <v>143</v>
      </c>
      <c r="E269" s="184" t="s">
        <v>5</v>
      </c>
      <c r="F269" s="185" t="s">
        <v>617</v>
      </c>
      <c r="H269" s="186">
        <v>10.504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143</v>
      </c>
      <c r="AU269" s="184" t="s">
        <v>141</v>
      </c>
      <c r="AV269" s="11" t="s">
        <v>141</v>
      </c>
      <c r="AW269" s="11" t="s">
        <v>35</v>
      </c>
      <c r="AX269" s="11" t="s">
        <v>71</v>
      </c>
      <c r="AY269" s="184" t="s">
        <v>132</v>
      </c>
    </row>
    <row r="270" spans="2:65" s="11" customFormat="1">
      <c r="B270" s="182"/>
      <c r="D270" s="183" t="s">
        <v>143</v>
      </c>
      <c r="E270" s="184" t="s">
        <v>5</v>
      </c>
      <c r="F270" s="185" t="s">
        <v>618</v>
      </c>
      <c r="H270" s="186">
        <v>3.198</v>
      </c>
      <c r="I270" s="187"/>
      <c r="L270" s="182"/>
      <c r="M270" s="188"/>
      <c r="N270" s="189"/>
      <c r="O270" s="189"/>
      <c r="P270" s="189"/>
      <c r="Q270" s="189"/>
      <c r="R270" s="189"/>
      <c r="S270" s="189"/>
      <c r="T270" s="190"/>
      <c r="AT270" s="184" t="s">
        <v>143</v>
      </c>
      <c r="AU270" s="184" t="s">
        <v>141</v>
      </c>
      <c r="AV270" s="11" t="s">
        <v>141</v>
      </c>
      <c r="AW270" s="11" t="s">
        <v>35</v>
      </c>
      <c r="AX270" s="11" t="s">
        <v>71</v>
      </c>
      <c r="AY270" s="184" t="s">
        <v>132</v>
      </c>
    </row>
    <row r="271" spans="2:65" s="11" customFormat="1">
      <c r="B271" s="182"/>
      <c r="D271" s="183" t="s">
        <v>143</v>
      </c>
      <c r="E271" s="184" t="s">
        <v>5</v>
      </c>
      <c r="F271" s="185" t="s">
        <v>619</v>
      </c>
      <c r="H271" s="186">
        <v>2.34</v>
      </c>
      <c r="I271" s="187"/>
      <c r="L271" s="182"/>
      <c r="M271" s="188"/>
      <c r="N271" s="189"/>
      <c r="O271" s="189"/>
      <c r="P271" s="189"/>
      <c r="Q271" s="189"/>
      <c r="R271" s="189"/>
      <c r="S271" s="189"/>
      <c r="T271" s="190"/>
      <c r="AT271" s="184" t="s">
        <v>143</v>
      </c>
      <c r="AU271" s="184" t="s">
        <v>141</v>
      </c>
      <c r="AV271" s="11" t="s">
        <v>141</v>
      </c>
      <c r="AW271" s="11" t="s">
        <v>35</v>
      </c>
      <c r="AX271" s="11" t="s">
        <v>71</v>
      </c>
      <c r="AY271" s="184" t="s">
        <v>132</v>
      </c>
    </row>
    <row r="272" spans="2:65" s="12" customFormat="1">
      <c r="B272" s="191"/>
      <c r="D272" s="183" t="s">
        <v>143</v>
      </c>
      <c r="E272" s="192" t="s">
        <v>5</v>
      </c>
      <c r="F272" s="193" t="s">
        <v>145</v>
      </c>
      <c r="H272" s="194">
        <v>20.812999999999999</v>
      </c>
      <c r="I272" s="195"/>
      <c r="L272" s="191"/>
      <c r="M272" s="196"/>
      <c r="N272" s="197"/>
      <c r="O272" s="197"/>
      <c r="P272" s="197"/>
      <c r="Q272" s="197"/>
      <c r="R272" s="197"/>
      <c r="S272" s="197"/>
      <c r="T272" s="198"/>
      <c r="AT272" s="192" t="s">
        <v>143</v>
      </c>
      <c r="AU272" s="192" t="s">
        <v>141</v>
      </c>
      <c r="AV272" s="12" t="s">
        <v>140</v>
      </c>
      <c r="AW272" s="12" t="s">
        <v>35</v>
      </c>
      <c r="AX272" s="12" t="s">
        <v>78</v>
      </c>
      <c r="AY272" s="192" t="s">
        <v>132</v>
      </c>
    </row>
    <row r="273" spans="2:65" s="1" customFormat="1" ht="38.25" customHeight="1">
      <c r="B273" s="169"/>
      <c r="C273" s="170" t="s">
        <v>620</v>
      </c>
      <c r="D273" s="170" t="s">
        <v>135</v>
      </c>
      <c r="E273" s="171" t="s">
        <v>621</v>
      </c>
      <c r="F273" s="172" t="s">
        <v>622</v>
      </c>
      <c r="G273" s="173" t="s">
        <v>307</v>
      </c>
      <c r="H273" s="174">
        <v>13.484999999999999</v>
      </c>
      <c r="I273" s="175"/>
      <c r="J273" s="176">
        <f>ROUND(I273*H273,2)</f>
        <v>0</v>
      </c>
      <c r="K273" s="172" t="s">
        <v>139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4.0000000000000003E-5</v>
      </c>
      <c r="R273" s="179">
        <f>Q273*H273</f>
        <v>5.3939999999999999E-4</v>
      </c>
      <c r="S273" s="179">
        <v>0</v>
      </c>
      <c r="T273" s="180">
        <f>S273*H273</f>
        <v>0</v>
      </c>
      <c r="AR273" s="23" t="s">
        <v>208</v>
      </c>
      <c r="AT273" s="23" t="s">
        <v>135</v>
      </c>
      <c r="AU273" s="23" t="s">
        <v>141</v>
      </c>
      <c r="AY273" s="23" t="s">
        <v>132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141</v>
      </c>
      <c r="BK273" s="181">
        <f>ROUND(I273*H273,2)</f>
        <v>0</v>
      </c>
      <c r="BL273" s="23" t="s">
        <v>208</v>
      </c>
      <c r="BM273" s="23" t="s">
        <v>623</v>
      </c>
    </row>
    <row r="274" spans="2:65" s="11" customFormat="1">
      <c r="B274" s="182"/>
      <c r="D274" s="183" t="s">
        <v>143</v>
      </c>
      <c r="E274" s="184" t="s">
        <v>5</v>
      </c>
      <c r="F274" s="185" t="s">
        <v>624</v>
      </c>
      <c r="H274" s="186">
        <v>13.484999999999999</v>
      </c>
      <c r="I274" s="187"/>
      <c r="L274" s="182"/>
      <c r="M274" s="188"/>
      <c r="N274" s="189"/>
      <c r="O274" s="189"/>
      <c r="P274" s="189"/>
      <c r="Q274" s="189"/>
      <c r="R274" s="189"/>
      <c r="S274" s="189"/>
      <c r="T274" s="190"/>
      <c r="AT274" s="184" t="s">
        <v>143</v>
      </c>
      <c r="AU274" s="184" t="s">
        <v>141</v>
      </c>
      <c r="AV274" s="11" t="s">
        <v>141</v>
      </c>
      <c r="AW274" s="11" t="s">
        <v>35</v>
      </c>
      <c r="AX274" s="11" t="s">
        <v>71</v>
      </c>
      <c r="AY274" s="184" t="s">
        <v>132</v>
      </c>
    </row>
    <row r="275" spans="2:65" s="12" customFormat="1">
      <c r="B275" s="191"/>
      <c r="D275" s="183" t="s">
        <v>143</v>
      </c>
      <c r="E275" s="192" t="s">
        <v>5</v>
      </c>
      <c r="F275" s="193" t="s">
        <v>145</v>
      </c>
      <c r="H275" s="194">
        <v>13.484999999999999</v>
      </c>
      <c r="I275" s="195"/>
      <c r="L275" s="191"/>
      <c r="M275" s="196"/>
      <c r="N275" s="197"/>
      <c r="O275" s="197"/>
      <c r="P275" s="197"/>
      <c r="Q275" s="197"/>
      <c r="R275" s="197"/>
      <c r="S275" s="197"/>
      <c r="T275" s="198"/>
      <c r="AT275" s="192" t="s">
        <v>143</v>
      </c>
      <c r="AU275" s="192" t="s">
        <v>141</v>
      </c>
      <c r="AV275" s="12" t="s">
        <v>140</v>
      </c>
      <c r="AW275" s="12" t="s">
        <v>35</v>
      </c>
      <c r="AX275" s="12" t="s">
        <v>78</v>
      </c>
      <c r="AY275" s="192" t="s">
        <v>132</v>
      </c>
    </row>
    <row r="276" spans="2:65" s="1" customFormat="1" ht="25.5" customHeight="1">
      <c r="B276" s="169"/>
      <c r="C276" s="170" t="s">
        <v>625</v>
      </c>
      <c r="D276" s="170" t="s">
        <v>135</v>
      </c>
      <c r="E276" s="171" t="s">
        <v>626</v>
      </c>
      <c r="F276" s="172" t="s">
        <v>627</v>
      </c>
      <c r="G276" s="173" t="s">
        <v>138</v>
      </c>
      <c r="H276" s="174">
        <v>20.812999999999999</v>
      </c>
      <c r="I276" s="175"/>
      <c r="J276" s="176">
        <f>ROUND(I276*H276,2)</f>
        <v>0</v>
      </c>
      <c r="K276" s="172" t="s">
        <v>139</v>
      </c>
      <c r="L276" s="40"/>
      <c r="M276" s="177" t="s">
        <v>5</v>
      </c>
      <c r="N276" s="178" t="s">
        <v>43</v>
      </c>
      <c r="O276" s="41"/>
      <c r="P276" s="179">
        <f>O276*H276</f>
        <v>0</v>
      </c>
      <c r="Q276" s="179">
        <v>0</v>
      </c>
      <c r="R276" s="179">
        <f>Q276*H276</f>
        <v>0</v>
      </c>
      <c r="S276" s="179">
        <v>0</v>
      </c>
      <c r="T276" s="180">
        <f>S276*H276</f>
        <v>0</v>
      </c>
      <c r="AR276" s="23" t="s">
        <v>208</v>
      </c>
      <c r="AT276" s="23" t="s">
        <v>135</v>
      </c>
      <c r="AU276" s="23" t="s">
        <v>141</v>
      </c>
      <c r="AY276" s="23" t="s">
        <v>132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141</v>
      </c>
      <c r="BK276" s="181">
        <f>ROUND(I276*H276,2)</f>
        <v>0</v>
      </c>
      <c r="BL276" s="23" t="s">
        <v>208</v>
      </c>
      <c r="BM276" s="23" t="s">
        <v>628</v>
      </c>
    </row>
    <row r="277" spans="2:65" s="1" customFormat="1" ht="25.5" customHeight="1">
      <c r="B277" s="169"/>
      <c r="C277" s="170" t="s">
        <v>629</v>
      </c>
      <c r="D277" s="170" t="s">
        <v>135</v>
      </c>
      <c r="E277" s="171" t="s">
        <v>630</v>
      </c>
      <c r="F277" s="172" t="s">
        <v>631</v>
      </c>
      <c r="G277" s="173" t="s">
        <v>138</v>
      </c>
      <c r="H277" s="174">
        <v>20.812999999999999</v>
      </c>
      <c r="I277" s="175"/>
      <c r="J277" s="176">
        <f>ROUND(I277*H277,2)</f>
        <v>0</v>
      </c>
      <c r="K277" s="172" t="s">
        <v>139</v>
      </c>
      <c r="L277" s="40"/>
      <c r="M277" s="177" t="s">
        <v>5</v>
      </c>
      <c r="N277" s="178" t="s">
        <v>43</v>
      </c>
      <c r="O277" s="41"/>
      <c r="P277" s="179">
        <f>O277*H277</f>
        <v>0</v>
      </c>
      <c r="Q277" s="179">
        <v>6.9999999999999999E-4</v>
      </c>
      <c r="R277" s="179">
        <f>Q277*H277</f>
        <v>1.45691E-2</v>
      </c>
      <c r="S277" s="179">
        <v>0</v>
      </c>
      <c r="T277" s="180">
        <f>S277*H277</f>
        <v>0</v>
      </c>
      <c r="AR277" s="23" t="s">
        <v>208</v>
      </c>
      <c r="AT277" s="23" t="s">
        <v>135</v>
      </c>
      <c r="AU277" s="23" t="s">
        <v>141</v>
      </c>
      <c r="AY277" s="23" t="s">
        <v>132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141</v>
      </c>
      <c r="BK277" s="181">
        <f>ROUND(I277*H277,2)</f>
        <v>0</v>
      </c>
      <c r="BL277" s="23" t="s">
        <v>208</v>
      </c>
      <c r="BM277" s="23" t="s">
        <v>632</v>
      </c>
    </row>
    <row r="278" spans="2:65" s="1" customFormat="1" ht="25.5" customHeight="1">
      <c r="B278" s="169"/>
      <c r="C278" s="170" t="s">
        <v>633</v>
      </c>
      <c r="D278" s="170" t="s">
        <v>135</v>
      </c>
      <c r="E278" s="171" t="s">
        <v>634</v>
      </c>
      <c r="F278" s="172" t="s">
        <v>635</v>
      </c>
      <c r="G278" s="173" t="s">
        <v>138</v>
      </c>
      <c r="H278" s="174">
        <v>41.625999999999998</v>
      </c>
      <c r="I278" s="175"/>
      <c r="J278" s="176">
        <f>ROUND(I278*H278,2)</f>
        <v>0</v>
      </c>
      <c r="K278" s="172" t="s">
        <v>139</v>
      </c>
      <c r="L278" s="40"/>
      <c r="M278" s="177" t="s">
        <v>5</v>
      </c>
      <c r="N278" s="178" t="s">
        <v>43</v>
      </c>
      <c r="O278" s="41"/>
      <c r="P278" s="179">
        <f>O278*H278</f>
        <v>0</v>
      </c>
      <c r="Q278" s="179">
        <v>2.0000000000000001E-4</v>
      </c>
      <c r="R278" s="179">
        <f>Q278*H278</f>
        <v>8.3251999999999996E-3</v>
      </c>
      <c r="S278" s="179">
        <v>0</v>
      </c>
      <c r="T278" s="180">
        <f>S278*H278</f>
        <v>0</v>
      </c>
      <c r="AR278" s="23" t="s">
        <v>208</v>
      </c>
      <c r="AT278" s="23" t="s">
        <v>135</v>
      </c>
      <c r="AU278" s="23" t="s">
        <v>141</v>
      </c>
      <c r="AY278" s="23" t="s">
        <v>132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23" t="s">
        <v>141</v>
      </c>
      <c r="BK278" s="181">
        <f>ROUND(I278*H278,2)</f>
        <v>0</v>
      </c>
      <c r="BL278" s="23" t="s">
        <v>208</v>
      </c>
      <c r="BM278" s="23" t="s">
        <v>636</v>
      </c>
    </row>
    <row r="279" spans="2:65" s="11" customFormat="1">
      <c r="B279" s="182"/>
      <c r="D279" s="183" t="s">
        <v>143</v>
      </c>
      <c r="E279" s="184" t="s">
        <v>5</v>
      </c>
      <c r="F279" s="185" t="s">
        <v>637</v>
      </c>
      <c r="H279" s="186">
        <v>41.625999999999998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84" t="s">
        <v>143</v>
      </c>
      <c r="AU279" s="184" t="s">
        <v>141</v>
      </c>
      <c r="AV279" s="11" t="s">
        <v>141</v>
      </c>
      <c r="AW279" s="11" t="s">
        <v>35</v>
      </c>
      <c r="AX279" s="11" t="s">
        <v>71</v>
      </c>
      <c r="AY279" s="184" t="s">
        <v>132</v>
      </c>
    </row>
    <row r="280" spans="2:65" s="12" customFormat="1">
      <c r="B280" s="191"/>
      <c r="D280" s="183" t="s">
        <v>143</v>
      </c>
      <c r="E280" s="192" t="s">
        <v>5</v>
      </c>
      <c r="F280" s="193" t="s">
        <v>145</v>
      </c>
      <c r="H280" s="194">
        <v>41.625999999999998</v>
      </c>
      <c r="I280" s="195"/>
      <c r="L280" s="191"/>
      <c r="M280" s="196"/>
      <c r="N280" s="197"/>
      <c r="O280" s="197"/>
      <c r="P280" s="197"/>
      <c r="Q280" s="197"/>
      <c r="R280" s="197"/>
      <c r="S280" s="197"/>
      <c r="T280" s="198"/>
      <c r="AT280" s="192" t="s">
        <v>143</v>
      </c>
      <c r="AU280" s="192" t="s">
        <v>141</v>
      </c>
      <c r="AV280" s="12" t="s">
        <v>140</v>
      </c>
      <c r="AW280" s="12" t="s">
        <v>35</v>
      </c>
      <c r="AX280" s="12" t="s">
        <v>78</v>
      </c>
      <c r="AY280" s="192" t="s">
        <v>132</v>
      </c>
    </row>
    <row r="281" spans="2:65" s="1" customFormat="1" ht="51" customHeight="1">
      <c r="B281" s="169"/>
      <c r="C281" s="170" t="s">
        <v>638</v>
      </c>
      <c r="D281" s="170" t="s">
        <v>135</v>
      </c>
      <c r="E281" s="171" t="s">
        <v>639</v>
      </c>
      <c r="F281" s="172" t="s">
        <v>640</v>
      </c>
      <c r="G281" s="173" t="s">
        <v>244</v>
      </c>
      <c r="H281" s="174">
        <v>0.55200000000000005</v>
      </c>
      <c r="I281" s="175"/>
      <c r="J281" s="176">
        <f>ROUND(I281*H281,2)</f>
        <v>0</v>
      </c>
      <c r="K281" s="172" t="s">
        <v>139</v>
      </c>
      <c r="L281" s="40"/>
      <c r="M281" s="177" t="s">
        <v>5</v>
      </c>
      <c r="N281" s="178" t="s">
        <v>43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208</v>
      </c>
      <c r="AT281" s="23" t="s">
        <v>135</v>
      </c>
      <c r="AU281" s="23" t="s">
        <v>141</v>
      </c>
      <c r="AY281" s="23" t="s">
        <v>132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141</v>
      </c>
      <c r="BK281" s="181">
        <f>ROUND(I281*H281,2)</f>
        <v>0</v>
      </c>
      <c r="BL281" s="23" t="s">
        <v>208</v>
      </c>
      <c r="BM281" s="23" t="s">
        <v>641</v>
      </c>
    </row>
    <row r="282" spans="2:65" s="1" customFormat="1" ht="38.25" customHeight="1">
      <c r="B282" s="169"/>
      <c r="C282" s="170" t="s">
        <v>642</v>
      </c>
      <c r="D282" s="170" t="s">
        <v>135</v>
      </c>
      <c r="E282" s="171" t="s">
        <v>643</v>
      </c>
      <c r="F282" s="172" t="s">
        <v>644</v>
      </c>
      <c r="G282" s="173" t="s">
        <v>244</v>
      </c>
      <c r="H282" s="174">
        <v>0.55200000000000005</v>
      </c>
      <c r="I282" s="175"/>
      <c r="J282" s="176">
        <f>ROUND(I282*H282,2)</f>
        <v>0</v>
      </c>
      <c r="K282" s="172" t="s">
        <v>139</v>
      </c>
      <c r="L282" s="40"/>
      <c r="M282" s="177" t="s">
        <v>5</v>
      </c>
      <c r="N282" s="178" t="s">
        <v>43</v>
      </c>
      <c r="O282" s="41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23" t="s">
        <v>208</v>
      </c>
      <c r="AT282" s="23" t="s">
        <v>135</v>
      </c>
      <c r="AU282" s="23" t="s">
        <v>141</v>
      </c>
      <c r="AY282" s="23" t="s">
        <v>132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141</v>
      </c>
      <c r="BK282" s="181">
        <f>ROUND(I282*H282,2)</f>
        <v>0</v>
      </c>
      <c r="BL282" s="23" t="s">
        <v>208</v>
      </c>
      <c r="BM282" s="23" t="s">
        <v>645</v>
      </c>
    </row>
    <row r="283" spans="2:65" s="1" customFormat="1" ht="25.5" customHeight="1">
      <c r="B283" s="169"/>
      <c r="C283" s="170" t="s">
        <v>646</v>
      </c>
      <c r="D283" s="170" t="s">
        <v>135</v>
      </c>
      <c r="E283" s="171" t="s">
        <v>647</v>
      </c>
      <c r="F283" s="172" t="s">
        <v>648</v>
      </c>
      <c r="G283" s="173" t="s">
        <v>138</v>
      </c>
      <c r="H283" s="174">
        <v>6.24</v>
      </c>
      <c r="I283" s="175"/>
      <c r="J283" s="176">
        <f>ROUND(I283*H283,2)</f>
        <v>0</v>
      </c>
      <c r="K283" s="172" t="s">
        <v>5</v>
      </c>
      <c r="L283" s="40"/>
      <c r="M283" s="177" t="s">
        <v>5</v>
      </c>
      <c r="N283" s="178" t="s">
        <v>43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23" t="s">
        <v>208</v>
      </c>
      <c r="AT283" s="23" t="s">
        <v>135</v>
      </c>
      <c r="AU283" s="23" t="s">
        <v>141</v>
      </c>
      <c r="AY283" s="23" t="s">
        <v>132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141</v>
      </c>
      <c r="BK283" s="181">
        <f>ROUND(I283*H283,2)</f>
        <v>0</v>
      </c>
      <c r="BL283" s="23" t="s">
        <v>208</v>
      </c>
      <c r="BM283" s="23" t="s">
        <v>649</v>
      </c>
    </row>
    <row r="284" spans="2:65" s="11" customFormat="1">
      <c r="B284" s="182"/>
      <c r="D284" s="183" t="s">
        <v>143</v>
      </c>
      <c r="E284" s="184" t="s">
        <v>5</v>
      </c>
      <c r="F284" s="185" t="s">
        <v>650</v>
      </c>
      <c r="H284" s="186">
        <v>6.24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84" t="s">
        <v>143</v>
      </c>
      <c r="AU284" s="184" t="s">
        <v>141</v>
      </c>
      <c r="AV284" s="11" t="s">
        <v>141</v>
      </c>
      <c r="AW284" s="11" t="s">
        <v>35</v>
      </c>
      <c r="AX284" s="11" t="s">
        <v>78</v>
      </c>
      <c r="AY284" s="184" t="s">
        <v>132</v>
      </c>
    </row>
    <row r="285" spans="2:65" s="10" customFormat="1" ht="29.85" customHeight="1">
      <c r="B285" s="156"/>
      <c r="D285" s="157" t="s">
        <v>70</v>
      </c>
      <c r="E285" s="167" t="s">
        <v>651</v>
      </c>
      <c r="F285" s="167" t="s">
        <v>652</v>
      </c>
      <c r="I285" s="159"/>
      <c r="J285" s="168">
        <f>BK285</f>
        <v>0</v>
      </c>
      <c r="L285" s="156"/>
      <c r="M285" s="161"/>
      <c r="N285" s="162"/>
      <c r="O285" s="162"/>
      <c r="P285" s="163">
        <f>SUM(P286:P303)</f>
        <v>0</v>
      </c>
      <c r="Q285" s="162"/>
      <c r="R285" s="163">
        <f>SUM(R286:R303)</f>
        <v>3.7999999999999999E-2</v>
      </c>
      <c r="S285" s="162"/>
      <c r="T285" s="164">
        <f>SUM(T286:T303)</f>
        <v>7.6661499999999994E-2</v>
      </c>
      <c r="AR285" s="157" t="s">
        <v>141</v>
      </c>
      <c r="AT285" s="165" t="s">
        <v>70</v>
      </c>
      <c r="AU285" s="165" t="s">
        <v>78</v>
      </c>
      <c r="AY285" s="157" t="s">
        <v>132</v>
      </c>
      <c r="BK285" s="166">
        <f>SUM(BK286:BK303)</f>
        <v>0</v>
      </c>
    </row>
    <row r="286" spans="2:65" s="1" customFormat="1" ht="16.5" customHeight="1">
      <c r="B286" s="169"/>
      <c r="C286" s="170" t="s">
        <v>653</v>
      </c>
      <c r="D286" s="170" t="s">
        <v>135</v>
      </c>
      <c r="E286" s="171" t="s">
        <v>654</v>
      </c>
      <c r="F286" s="172" t="s">
        <v>655</v>
      </c>
      <c r="G286" s="173" t="s">
        <v>138</v>
      </c>
      <c r="H286" s="174">
        <v>3.11</v>
      </c>
      <c r="I286" s="175"/>
      <c r="J286" s="176">
        <f>ROUND(I286*H286,2)</f>
        <v>0</v>
      </c>
      <c r="K286" s="172" t="s">
        <v>139</v>
      </c>
      <c r="L286" s="40"/>
      <c r="M286" s="177" t="s">
        <v>5</v>
      </c>
      <c r="N286" s="178" t="s">
        <v>43</v>
      </c>
      <c r="O286" s="41"/>
      <c r="P286" s="179">
        <f>O286*H286</f>
        <v>0</v>
      </c>
      <c r="Q286" s="179">
        <v>0</v>
      </c>
      <c r="R286" s="179">
        <f>Q286*H286</f>
        <v>0</v>
      </c>
      <c r="S286" s="179">
        <v>2.4649999999999998E-2</v>
      </c>
      <c r="T286" s="180">
        <f>S286*H286</f>
        <v>7.6661499999999994E-2</v>
      </c>
      <c r="AR286" s="23" t="s">
        <v>208</v>
      </c>
      <c r="AT286" s="23" t="s">
        <v>135</v>
      </c>
      <c r="AU286" s="23" t="s">
        <v>141</v>
      </c>
      <c r="AY286" s="23" t="s">
        <v>132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141</v>
      </c>
      <c r="BK286" s="181">
        <f>ROUND(I286*H286,2)</f>
        <v>0</v>
      </c>
      <c r="BL286" s="23" t="s">
        <v>208</v>
      </c>
      <c r="BM286" s="23" t="s">
        <v>656</v>
      </c>
    </row>
    <row r="287" spans="2:65" s="13" customFormat="1">
      <c r="B287" s="199"/>
      <c r="D287" s="183" t="s">
        <v>143</v>
      </c>
      <c r="E287" s="200" t="s">
        <v>5</v>
      </c>
      <c r="F287" s="201" t="s">
        <v>657</v>
      </c>
      <c r="H287" s="200" t="s">
        <v>5</v>
      </c>
      <c r="I287" s="202"/>
      <c r="L287" s="199"/>
      <c r="M287" s="203"/>
      <c r="N287" s="204"/>
      <c r="O287" s="204"/>
      <c r="P287" s="204"/>
      <c r="Q287" s="204"/>
      <c r="R287" s="204"/>
      <c r="S287" s="204"/>
      <c r="T287" s="205"/>
      <c r="AT287" s="200" t="s">
        <v>143</v>
      </c>
      <c r="AU287" s="200" t="s">
        <v>141</v>
      </c>
      <c r="AV287" s="13" t="s">
        <v>78</v>
      </c>
      <c r="AW287" s="13" t="s">
        <v>35</v>
      </c>
      <c r="AX287" s="13" t="s">
        <v>71</v>
      </c>
      <c r="AY287" s="200" t="s">
        <v>132</v>
      </c>
    </row>
    <row r="288" spans="2:65" s="11" customFormat="1">
      <c r="B288" s="182"/>
      <c r="D288" s="183" t="s">
        <v>143</v>
      </c>
      <c r="E288" s="184" t="s">
        <v>5</v>
      </c>
      <c r="F288" s="185" t="s">
        <v>658</v>
      </c>
      <c r="H288" s="186">
        <v>3.11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143</v>
      </c>
      <c r="AU288" s="184" t="s">
        <v>141</v>
      </c>
      <c r="AV288" s="11" t="s">
        <v>141</v>
      </c>
      <c r="AW288" s="11" t="s">
        <v>35</v>
      </c>
      <c r="AX288" s="11" t="s">
        <v>71</v>
      </c>
      <c r="AY288" s="184" t="s">
        <v>132</v>
      </c>
    </row>
    <row r="289" spans="2:65" s="12" customFormat="1">
      <c r="B289" s="191"/>
      <c r="D289" s="183" t="s">
        <v>143</v>
      </c>
      <c r="E289" s="192" t="s">
        <v>5</v>
      </c>
      <c r="F289" s="193" t="s">
        <v>145</v>
      </c>
      <c r="H289" s="194">
        <v>3.11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143</v>
      </c>
      <c r="AU289" s="192" t="s">
        <v>141</v>
      </c>
      <c r="AV289" s="12" t="s">
        <v>140</v>
      </c>
      <c r="AW289" s="12" t="s">
        <v>35</v>
      </c>
      <c r="AX289" s="12" t="s">
        <v>78</v>
      </c>
      <c r="AY289" s="192" t="s">
        <v>132</v>
      </c>
    </row>
    <row r="290" spans="2:65" s="1" customFormat="1" ht="25.5" customHeight="1">
      <c r="B290" s="169"/>
      <c r="C290" s="170" t="s">
        <v>659</v>
      </c>
      <c r="D290" s="170" t="s">
        <v>135</v>
      </c>
      <c r="E290" s="171" t="s">
        <v>660</v>
      </c>
      <c r="F290" s="172" t="s">
        <v>661</v>
      </c>
      <c r="G290" s="173" t="s">
        <v>206</v>
      </c>
      <c r="H290" s="174">
        <v>2</v>
      </c>
      <c r="I290" s="175"/>
      <c r="J290" s="176">
        <f t="shared" ref="J290:J303" si="50">ROUND(I290*H290,2)</f>
        <v>0</v>
      </c>
      <c r="K290" s="172" t="s">
        <v>139</v>
      </c>
      <c r="L290" s="40"/>
      <c r="M290" s="177" t="s">
        <v>5</v>
      </c>
      <c r="N290" s="178" t="s">
        <v>43</v>
      </c>
      <c r="O290" s="41"/>
      <c r="P290" s="179">
        <f t="shared" ref="P290:P303" si="51">O290*H290</f>
        <v>0</v>
      </c>
      <c r="Q290" s="179">
        <v>0</v>
      </c>
      <c r="R290" s="179">
        <f t="shared" ref="R290:R303" si="52">Q290*H290</f>
        <v>0</v>
      </c>
      <c r="S290" s="179">
        <v>0</v>
      </c>
      <c r="T290" s="180">
        <f t="shared" ref="T290:T303" si="53">S290*H290</f>
        <v>0</v>
      </c>
      <c r="AR290" s="23" t="s">
        <v>208</v>
      </c>
      <c r="AT290" s="23" t="s">
        <v>135</v>
      </c>
      <c r="AU290" s="23" t="s">
        <v>141</v>
      </c>
      <c r="AY290" s="23" t="s">
        <v>132</v>
      </c>
      <c r="BE290" s="181">
        <f t="shared" ref="BE290:BE303" si="54">IF(N290="základní",J290,0)</f>
        <v>0</v>
      </c>
      <c r="BF290" s="181">
        <f t="shared" ref="BF290:BF303" si="55">IF(N290="snížená",J290,0)</f>
        <v>0</v>
      </c>
      <c r="BG290" s="181">
        <f t="shared" ref="BG290:BG303" si="56">IF(N290="zákl. přenesená",J290,0)</f>
        <v>0</v>
      </c>
      <c r="BH290" s="181">
        <f t="shared" ref="BH290:BH303" si="57">IF(N290="sníž. přenesená",J290,0)</f>
        <v>0</v>
      </c>
      <c r="BI290" s="181">
        <f t="shared" ref="BI290:BI303" si="58">IF(N290="nulová",J290,0)</f>
        <v>0</v>
      </c>
      <c r="BJ290" s="23" t="s">
        <v>141</v>
      </c>
      <c r="BK290" s="181">
        <f t="shared" ref="BK290:BK303" si="59">ROUND(I290*H290,2)</f>
        <v>0</v>
      </c>
      <c r="BL290" s="23" t="s">
        <v>208</v>
      </c>
      <c r="BM290" s="23" t="s">
        <v>662</v>
      </c>
    </row>
    <row r="291" spans="2:65" s="1" customFormat="1" ht="16.5" customHeight="1">
      <c r="B291" s="169"/>
      <c r="C291" s="206" t="s">
        <v>663</v>
      </c>
      <c r="D291" s="206" t="s">
        <v>209</v>
      </c>
      <c r="E291" s="207" t="s">
        <v>664</v>
      </c>
      <c r="F291" s="208" t="s">
        <v>665</v>
      </c>
      <c r="G291" s="209" t="s">
        <v>206</v>
      </c>
      <c r="H291" s="210">
        <v>1</v>
      </c>
      <c r="I291" s="211"/>
      <c r="J291" s="212">
        <f t="shared" si="50"/>
        <v>0</v>
      </c>
      <c r="K291" s="208" t="s">
        <v>139</v>
      </c>
      <c r="L291" s="213"/>
      <c r="M291" s="214" t="s">
        <v>5</v>
      </c>
      <c r="N291" s="215" t="s">
        <v>43</v>
      </c>
      <c r="O291" s="41"/>
      <c r="P291" s="179">
        <f t="shared" si="51"/>
        <v>0</v>
      </c>
      <c r="Q291" s="179">
        <v>1.55E-2</v>
      </c>
      <c r="R291" s="179">
        <f t="shared" si="52"/>
        <v>1.55E-2</v>
      </c>
      <c r="S291" s="179">
        <v>0</v>
      </c>
      <c r="T291" s="180">
        <f t="shared" si="53"/>
        <v>0</v>
      </c>
      <c r="AR291" s="23" t="s">
        <v>292</v>
      </c>
      <c r="AT291" s="23" t="s">
        <v>209</v>
      </c>
      <c r="AU291" s="23" t="s">
        <v>141</v>
      </c>
      <c r="AY291" s="23" t="s">
        <v>132</v>
      </c>
      <c r="BE291" s="181">
        <f t="shared" si="54"/>
        <v>0</v>
      </c>
      <c r="BF291" s="181">
        <f t="shared" si="55"/>
        <v>0</v>
      </c>
      <c r="BG291" s="181">
        <f t="shared" si="56"/>
        <v>0</v>
      </c>
      <c r="BH291" s="181">
        <f t="shared" si="57"/>
        <v>0</v>
      </c>
      <c r="BI291" s="181">
        <f t="shared" si="58"/>
        <v>0</v>
      </c>
      <c r="BJ291" s="23" t="s">
        <v>141</v>
      </c>
      <c r="BK291" s="181">
        <f t="shared" si="59"/>
        <v>0</v>
      </c>
      <c r="BL291" s="23" t="s">
        <v>208</v>
      </c>
      <c r="BM291" s="23" t="s">
        <v>666</v>
      </c>
    </row>
    <row r="292" spans="2:65" s="1" customFormat="1" ht="16.5" customHeight="1">
      <c r="B292" s="169"/>
      <c r="C292" s="206" t="s">
        <v>667</v>
      </c>
      <c r="D292" s="206" t="s">
        <v>209</v>
      </c>
      <c r="E292" s="207" t="s">
        <v>668</v>
      </c>
      <c r="F292" s="208" t="s">
        <v>669</v>
      </c>
      <c r="G292" s="209" t="s">
        <v>206</v>
      </c>
      <c r="H292" s="210">
        <v>1</v>
      </c>
      <c r="I292" s="211"/>
      <c r="J292" s="212">
        <f t="shared" si="50"/>
        <v>0</v>
      </c>
      <c r="K292" s="208" t="s">
        <v>139</v>
      </c>
      <c r="L292" s="213"/>
      <c r="M292" s="214" t="s">
        <v>5</v>
      </c>
      <c r="N292" s="215" t="s">
        <v>43</v>
      </c>
      <c r="O292" s="41"/>
      <c r="P292" s="179">
        <f t="shared" si="51"/>
        <v>0</v>
      </c>
      <c r="Q292" s="179">
        <v>1.6500000000000001E-2</v>
      </c>
      <c r="R292" s="179">
        <f t="shared" si="52"/>
        <v>1.6500000000000001E-2</v>
      </c>
      <c r="S292" s="179">
        <v>0</v>
      </c>
      <c r="T292" s="180">
        <f t="shared" si="53"/>
        <v>0</v>
      </c>
      <c r="AR292" s="23" t="s">
        <v>292</v>
      </c>
      <c r="AT292" s="23" t="s">
        <v>209</v>
      </c>
      <c r="AU292" s="23" t="s">
        <v>141</v>
      </c>
      <c r="AY292" s="23" t="s">
        <v>132</v>
      </c>
      <c r="BE292" s="181">
        <f t="shared" si="54"/>
        <v>0</v>
      </c>
      <c r="BF292" s="181">
        <f t="shared" si="55"/>
        <v>0</v>
      </c>
      <c r="BG292" s="181">
        <f t="shared" si="56"/>
        <v>0</v>
      </c>
      <c r="BH292" s="181">
        <f t="shared" si="57"/>
        <v>0</v>
      </c>
      <c r="BI292" s="181">
        <f t="shared" si="58"/>
        <v>0</v>
      </c>
      <c r="BJ292" s="23" t="s">
        <v>141</v>
      </c>
      <c r="BK292" s="181">
        <f t="shared" si="59"/>
        <v>0</v>
      </c>
      <c r="BL292" s="23" t="s">
        <v>208</v>
      </c>
      <c r="BM292" s="23" t="s">
        <v>670</v>
      </c>
    </row>
    <row r="293" spans="2:65" s="1" customFormat="1" ht="25.5" customHeight="1">
      <c r="B293" s="169"/>
      <c r="C293" s="206" t="s">
        <v>671</v>
      </c>
      <c r="D293" s="206" t="s">
        <v>209</v>
      </c>
      <c r="E293" s="207" t="s">
        <v>672</v>
      </c>
      <c r="F293" s="208" t="s">
        <v>673</v>
      </c>
      <c r="G293" s="209" t="s">
        <v>206</v>
      </c>
      <c r="H293" s="210">
        <v>2</v>
      </c>
      <c r="I293" s="211"/>
      <c r="J293" s="212">
        <f t="shared" si="50"/>
        <v>0</v>
      </c>
      <c r="K293" s="208" t="s">
        <v>139</v>
      </c>
      <c r="L293" s="213"/>
      <c r="M293" s="214" t="s">
        <v>5</v>
      </c>
      <c r="N293" s="215" t="s">
        <v>43</v>
      </c>
      <c r="O293" s="41"/>
      <c r="P293" s="179">
        <f t="shared" si="51"/>
        <v>0</v>
      </c>
      <c r="Q293" s="179">
        <v>1.1999999999999999E-3</v>
      </c>
      <c r="R293" s="179">
        <f t="shared" si="52"/>
        <v>2.3999999999999998E-3</v>
      </c>
      <c r="S293" s="179">
        <v>0</v>
      </c>
      <c r="T293" s="180">
        <f t="shared" si="53"/>
        <v>0</v>
      </c>
      <c r="AR293" s="23" t="s">
        <v>292</v>
      </c>
      <c r="AT293" s="23" t="s">
        <v>209</v>
      </c>
      <c r="AU293" s="23" t="s">
        <v>141</v>
      </c>
      <c r="AY293" s="23" t="s">
        <v>132</v>
      </c>
      <c r="BE293" s="181">
        <f t="shared" si="54"/>
        <v>0</v>
      </c>
      <c r="BF293" s="181">
        <f t="shared" si="55"/>
        <v>0</v>
      </c>
      <c r="BG293" s="181">
        <f t="shared" si="56"/>
        <v>0</v>
      </c>
      <c r="BH293" s="181">
        <f t="shared" si="57"/>
        <v>0</v>
      </c>
      <c r="BI293" s="181">
        <f t="shared" si="58"/>
        <v>0</v>
      </c>
      <c r="BJ293" s="23" t="s">
        <v>141</v>
      </c>
      <c r="BK293" s="181">
        <f t="shared" si="59"/>
        <v>0</v>
      </c>
      <c r="BL293" s="23" t="s">
        <v>208</v>
      </c>
      <c r="BM293" s="23" t="s">
        <v>674</v>
      </c>
    </row>
    <row r="294" spans="2:65" s="1" customFormat="1" ht="16.5" customHeight="1">
      <c r="B294" s="169"/>
      <c r="C294" s="170" t="s">
        <v>675</v>
      </c>
      <c r="D294" s="170" t="s">
        <v>135</v>
      </c>
      <c r="E294" s="171" t="s">
        <v>676</v>
      </c>
      <c r="F294" s="172" t="s">
        <v>677</v>
      </c>
      <c r="G294" s="173" t="s">
        <v>206</v>
      </c>
      <c r="H294" s="174">
        <v>2</v>
      </c>
      <c r="I294" s="175"/>
      <c r="J294" s="176">
        <f t="shared" si="50"/>
        <v>0</v>
      </c>
      <c r="K294" s="172" t="s">
        <v>139</v>
      </c>
      <c r="L294" s="40"/>
      <c r="M294" s="177" t="s">
        <v>5</v>
      </c>
      <c r="N294" s="178" t="s">
        <v>43</v>
      </c>
      <c r="O294" s="41"/>
      <c r="P294" s="179">
        <f t="shared" si="51"/>
        <v>0</v>
      </c>
      <c r="Q294" s="179">
        <v>0</v>
      </c>
      <c r="R294" s="179">
        <f t="shared" si="52"/>
        <v>0</v>
      </c>
      <c r="S294" s="179">
        <v>0</v>
      </c>
      <c r="T294" s="180">
        <f t="shared" si="53"/>
        <v>0</v>
      </c>
      <c r="AR294" s="23" t="s">
        <v>208</v>
      </c>
      <c r="AT294" s="23" t="s">
        <v>135</v>
      </c>
      <c r="AU294" s="23" t="s">
        <v>141</v>
      </c>
      <c r="AY294" s="23" t="s">
        <v>132</v>
      </c>
      <c r="BE294" s="181">
        <f t="shared" si="54"/>
        <v>0</v>
      </c>
      <c r="BF294" s="181">
        <f t="shared" si="55"/>
        <v>0</v>
      </c>
      <c r="BG294" s="181">
        <f t="shared" si="56"/>
        <v>0</v>
      </c>
      <c r="BH294" s="181">
        <f t="shared" si="57"/>
        <v>0</v>
      </c>
      <c r="BI294" s="181">
        <f t="shared" si="58"/>
        <v>0</v>
      </c>
      <c r="BJ294" s="23" t="s">
        <v>141</v>
      </c>
      <c r="BK294" s="181">
        <f t="shared" si="59"/>
        <v>0</v>
      </c>
      <c r="BL294" s="23" t="s">
        <v>208</v>
      </c>
      <c r="BM294" s="23" t="s">
        <v>678</v>
      </c>
    </row>
    <row r="295" spans="2:65" s="1" customFormat="1" ht="16.5" customHeight="1">
      <c r="B295" s="169"/>
      <c r="C295" s="206" t="s">
        <v>679</v>
      </c>
      <c r="D295" s="206" t="s">
        <v>209</v>
      </c>
      <c r="E295" s="207" t="s">
        <v>680</v>
      </c>
      <c r="F295" s="208" t="s">
        <v>681</v>
      </c>
      <c r="G295" s="209" t="s">
        <v>206</v>
      </c>
      <c r="H295" s="210">
        <v>2</v>
      </c>
      <c r="I295" s="211"/>
      <c r="J295" s="212">
        <f t="shared" si="50"/>
        <v>0</v>
      </c>
      <c r="K295" s="208" t="s">
        <v>139</v>
      </c>
      <c r="L295" s="213"/>
      <c r="M295" s="214" t="s">
        <v>5</v>
      </c>
      <c r="N295" s="215" t="s">
        <v>43</v>
      </c>
      <c r="O295" s="41"/>
      <c r="P295" s="179">
        <f t="shared" si="51"/>
        <v>0</v>
      </c>
      <c r="Q295" s="179">
        <v>4.4999999999999999E-4</v>
      </c>
      <c r="R295" s="179">
        <f t="shared" si="52"/>
        <v>8.9999999999999998E-4</v>
      </c>
      <c r="S295" s="179">
        <v>0</v>
      </c>
      <c r="T295" s="180">
        <f t="shared" si="53"/>
        <v>0</v>
      </c>
      <c r="AR295" s="23" t="s">
        <v>292</v>
      </c>
      <c r="AT295" s="23" t="s">
        <v>209</v>
      </c>
      <c r="AU295" s="23" t="s">
        <v>141</v>
      </c>
      <c r="AY295" s="23" t="s">
        <v>132</v>
      </c>
      <c r="BE295" s="181">
        <f t="shared" si="54"/>
        <v>0</v>
      </c>
      <c r="BF295" s="181">
        <f t="shared" si="55"/>
        <v>0</v>
      </c>
      <c r="BG295" s="181">
        <f t="shared" si="56"/>
        <v>0</v>
      </c>
      <c r="BH295" s="181">
        <f t="shared" si="57"/>
        <v>0</v>
      </c>
      <c r="BI295" s="181">
        <f t="shared" si="58"/>
        <v>0</v>
      </c>
      <c r="BJ295" s="23" t="s">
        <v>141</v>
      </c>
      <c r="BK295" s="181">
        <f t="shared" si="59"/>
        <v>0</v>
      </c>
      <c r="BL295" s="23" t="s">
        <v>208</v>
      </c>
      <c r="BM295" s="23" t="s">
        <v>682</v>
      </c>
    </row>
    <row r="296" spans="2:65" s="1" customFormat="1" ht="25.5" customHeight="1">
      <c r="B296" s="169"/>
      <c r="C296" s="170" t="s">
        <v>683</v>
      </c>
      <c r="D296" s="170" t="s">
        <v>135</v>
      </c>
      <c r="E296" s="171" t="s">
        <v>684</v>
      </c>
      <c r="F296" s="172" t="s">
        <v>685</v>
      </c>
      <c r="G296" s="173" t="s">
        <v>206</v>
      </c>
      <c r="H296" s="174">
        <v>2</v>
      </c>
      <c r="I296" s="175"/>
      <c r="J296" s="176">
        <f t="shared" si="50"/>
        <v>0</v>
      </c>
      <c r="K296" s="172" t="s">
        <v>139</v>
      </c>
      <c r="L296" s="40"/>
      <c r="M296" s="177" t="s">
        <v>5</v>
      </c>
      <c r="N296" s="178" t="s">
        <v>43</v>
      </c>
      <c r="O296" s="41"/>
      <c r="P296" s="179">
        <f t="shared" si="51"/>
        <v>0</v>
      </c>
      <c r="Q296" s="179">
        <v>0</v>
      </c>
      <c r="R296" s="179">
        <f t="shared" si="52"/>
        <v>0</v>
      </c>
      <c r="S296" s="179">
        <v>0</v>
      </c>
      <c r="T296" s="180">
        <f t="shared" si="53"/>
        <v>0</v>
      </c>
      <c r="AR296" s="23" t="s">
        <v>208</v>
      </c>
      <c r="AT296" s="23" t="s">
        <v>135</v>
      </c>
      <c r="AU296" s="23" t="s">
        <v>141</v>
      </c>
      <c r="AY296" s="23" t="s">
        <v>132</v>
      </c>
      <c r="BE296" s="181">
        <f t="shared" si="54"/>
        <v>0</v>
      </c>
      <c r="BF296" s="181">
        <f t="shared" si="55"/>
        <v>0</v>
      </c>
      <c r="BG296" s="181">
        <f t="shared" si="56"/>
        <v>0</v>
      </c>
      <c r="BH296" s="181">
        <f t="shared" si="57"/>
        <v>0</v>
      </c>
      <c r="BI296" s="181">
        <f t="shared" si="58"/>
        <v>0</v>
      </c>
      <c r="BJ296" s="23" t="s">
        <v>141</v>
      </c>
      <c r="BK296" s="181">
        <f t="shared" si="59"/>
        <v>0</v>
      </c>
      <c r="BL296" s="23" t="s">
        <v>208</v>
      </c>
      <c r="BM296" s="23" t="s">
        <v>686</v>
      </c>
    </row>
    <row r="297" spans="2:65" s="1" customFormat="1" ht="16.5" customHeight="1">
      <c r="B297" s="169"/>
      <c r="C297" s="206" t="s">
        <v>687</v>
      </c>
      <c r="D297" s="206" t="s">
        <v>209</v>
      </c>
      <c r="E297" s="207" t="s">
        <v>688</v>
      </c>
      <c r="F297" s="208" t="s">
        <v>689</v>
      </c>
      <c r="G297" s="209" t="s">
        <v>206</v>
      </c>
      <c r="H297" s="210">
        <v>2</v>
      </c>
      <c r="I297" s="211"/>
      <c r="J297" s="212">
        <f t="shared" si="50"/>
        <v>0</v>
      </c>
      <c r="K297" s="208" t="s">
        <v>139</v>
      </c>
      <c r="L297" s="213"/>
      <c r="M297" s="214" t="s">
        <v>5</v>
      </c>
      <c r="N297" s="215" t="s">
        <v>43</v>
      </c>
      <c r="O297" s="41"/>
      <c r="P297" s="179">
        <f t="shared" si="51"/>
        <v>0</v>
      </c>
      <c r="Q297" s="179">
        <v>1.3500000000000001E-3</v>
      </c>
      <c r="R297" s="179">
        <f t="shared" si="52"/>
        <v>2.7000000000000001E-3</v>
      </c>
      <c r="S297" s="179">
        <v>0</v>
      </c>
      <c r="T297" s="180">
        <f t="shared" si="53"/>
        <v>0</v>
      </c>
      <c r="AR297" s="23" t="s">
        <v>292</v>
      </c>
      <c r="AT297" s="23" t="s">
        <v>209</v>
      </c>
      <c r="AU297" s="23" t="s">
        <v>141</v>
      </c>
      <c r="AY297" s="23" t="s">
        <v>132</v>
      </c>
      <c r="BE297" s="181">
        <f t="shared" si="54"/>
        <v>0</v>
      </c>
      <c r="BF297" s="181">
        <f t="shared" si="55"/>
        <v>0</v>
      </c>
      <c r="BG297" s="181">
        <f t="shared" si="56"/>
        <v>0</v>
      </c>
      <c r="BH297" s="181">
        <f t="shared" si="57"/>
        <v>0</v>
      </c>
      <c r="BI297" s="181">
        <f t="shared" si="58"/>
        <v>0</v>
      </c>
      <c r="BJ297" s="23" t="s">
        <v>141</v>
      </c>
      <c r="BK297" s="181">
        <f t="shared" si="59"/>
        <v>0</v>
      </c>
      <c r="BL297" s="23" t="s">
        <v>208</v>
      </c>
      <c r="BM297" s="23" t="s">
        <v>690</v>
      </c>
    </row>
    <row r="298" spans="2:65" s="1" customFormat="1" ht="38.25" customHeight="1">
      <c r="B298" s="169"/>
      <c r="C298" s="206" t="s">
        <v>691</v>
      </c>
      <c r="D298" s="170" t="s">
        <v>135</v>
      </c>
      <c r="E298" s="171" t="s">
        <v>693</v>
      </c>
      <c r="F298" s="172" t="s">
        <v>694</v>
      </c>
      <c r="G298" s="173" t="s">
        <v>244</v>
      </c>
      <c r="H298" s="174">
        <v>3.7999999999999999E-2</v>
      </c>
      <c r="I298" s="175"/>
      <c r="J298" s="176">
        <f t="shared" si="50"/>
        <v>0</v>
      </c>
      <c r="K298" s="172" t="s">
        <v>139</v>
      </c>
      <c r="L298" s="40"/>
      <c r="M298" s="177" t="s">
        <v>5</v>
      </c>
      <c r="N298" s="178" t="s">
        <v>43</v>
      </c>
      <c r="O298" s="41"/>
      <c r="P298" s="179">
        <f t="shared" si="51"/>
        <v>0</v>
      </c>
      <c r="Q298" s="179">
        <v>0</v>
      </c>
      <c r="R298" s="179">
        <f t="shared" si="52"/>
        <v>0</v>
      </c>
      <c r="S298" s="179">
        <v>0</v>
      </c>
      <c r="T298" s="180">
        <f t="shared" si="53"/>
        <v>0</v>
      </c>
      <c r="AR298" s="23" t="s">
        <v>208</v>
      </c>
      <c r="AT298" s="23" t="s">
        <v>135</v>
      </c>
      <c r="AU298" s="23" t="s">
        <v>141</v>
      </c>
      <c r="AY298" s="23" t="s">
        <v>132</v>
      </c>
      <c r="BE298" s="181">
        <f t="shared" si="54"/>
        <v>0</v>
      </c>
      <c r="BF298" s="181">
        <f t="shared" si="55"/>
        <v>0</v>
      </c>
      <c r="BG298" s="181">
        <f t="shared" si="56"/>
        <v>0</v>
      </c>
      <c r="BH298" s="181">
        <f t="shared" si="57"/>
        <v>0</v>
      </c>
      <c r="BI298" s="181">
        <f t="shared" si="58"/>
        <v>0</v>
      </c>
      <c r="BJ298" s="23" t="s">
        <v>141</v>
      </c>
      <c r="BK298" s="181">
        <f t="shared" si="59"/>
        <v>0</v>
      </c>
      <c r="BL298" s="23" t="s">
        <v>208</v>
      </c>
      <c r="BM298" s="23" t="s">
        <v>695</v>
      </c>
    </row>
    <row r="299" spans="2:65" s="1" customFormat="1" ht="38.25" customHeight="1">
      <c r="B299" s="169"/>
      <c r="C299" s="206" t="s">
        <v>692</v>
      </c>
      <c r="D299" s="170" t="s">
        <v>135</v>
      </c>
      <c r="E299" s="171" t="s">
        <v>697</v>
      </c>
      <c r="F299" s="172" t="s">
        <v>698</v>
      </c>
      <c r="G299" s="173" t="s">
        <v>244</v>
      </c>
      <c r="H299" s="174">
        <v>3.7999999999999999E-2</v>
      </c>
      <c r="I299" s="175"/>
      <c r="J299" s="176">
        <f t="shared" si="50"/>
        <v>0</v>
      </c>
      <c r="K299" s="172" t="s">
        <v>139</v>
      </c>
      <c r="L299" s="40"/>
      <c r="M299" s="177" t="s">
        <v>5</v>
      </c>
      <c r="N299" s="178" t="s">
        <v>43</v>
      </c>
      <c r="O299" s="41"/>
      <c r="P299" s="179">
        <f t="shared" si="51"/>
        <v>0</v>
      </c>
      <c r="Q299" s="179">
        <v>0</v>
      </c>
      <c r="R299" s="179">
        <f t="shared" si="52"/>
        <v>0</v>
      </c>
      <c r="S299" s="179">
        <v>0</v>
      </c>
      <c r="T299" s="180">
        <f t="shared" si="53"/>
        <v>0</v>
      </c>
      <c r="AR299" s="23" t="s">
        <v>208</v>
      </c>
      <c r="AT299" s="23" t="s">
        <v>135</v>
      </c>
      <c r="AU299" s="23" t="s">
        <v>141</v>
      </c>
      <c r="AY299" s="23" t="s">
        <v>132</v>
      </c>
      <c r="BE299" s="181">
        <f t="shared" si="54"/>
        <v>0</v>
      </c>
      <c r="BF299" s="181">
        <f t="shared" si="55"/>
        <v>0</v>
      </c>
      <c r="BG299" s="181">
        <f t="shared" si="56"/>
        <v>0</v>
      </c>
      <c r="BH299" s="181">
        <f t="shared" si="57"/>
        <v>0</v>
      </c>
      <c r="BI299" s="181">
        <f t="shared" si="58"/>
        <v>0</v>
      </c>
      <c r="BJ299" s="23" t="s">
        <v>141</v>
      </c>
      <c r="BK299" s="181">
        <f t="shared" si="59"/>
        <v>0</v>
      </c>
      <c r="BL299" s="23" t="s">
        <v>208</v>
      </c>
      <c r="BM299" s="23" t="s">
        <v>699</v>
      </c>
    </row>
    <row r="300" spans="2:65" s="1" customFormat="1" ht="16.5" customHeight="1">
      <c r="B300" s="169"/>
      <c r="C300" s="206" t="s">
        <v>696</v>
      </c>
      <c r="D300" s="170" t="s">
        <v>135</v>
      </c>
      <c r="E300" s="171" t="s">
        <v>701</v>
      </c>
      <c r="F300" s="172" t="s">
        <v>702</v>
      </c>
      <c r="G300" s="173" t="s">
        <v>487</v>
      </c>
      <c r="H300" s="174">
        <v>1</v>
      </c>
      <c r="I300" s="175"/>
      <c r="J300" s="176">
        <f t="shared" si="50"/>
        <v>0</v>
      </c>
      <c r="K300" s="172" t="s">
        <v>5</v>
      </c>
      <c r="L300" s="40"/>
      <c r="M300" s="177" t="s">
        <v>5</v>
      </c>
      <c r="N300" s="178" t="s">
        <v>43</v>
      </c>
      <c r="O300" s="41"/>
      <c r="P300" s="179">
        <f t="shared" si="51"/>
        <v>0</v>
      </c>
      <c r="Q300" s="179">
        <v>0</v>
      </c>
      <c r="R300" s="179">
        <f t="shared" si="52"/>
        <v>0</v>
      </c>
      <c r="S300" s="179">
        <v>0</v>
      </c>
      <c r="T300" s="180">
        <f t="shared" si="53"/>
        <v>0</v>
      </c>
      <c r="AR300" s="23" t="s">
        <v>208</v>
      </c>
      <c r="AT300" s="23" t="s">
        <v>135</v>
      </c>
      <c r="AU300" s="23" t="s">
        <v>141</v>
      </c>
      <c r="AY300" s="23" t="s">
        <v>132</v>
      </c>
      <c r="BE300" s="181">
        <f t="shared" si="54"/>
        <v>0</v>
      </c>
      <c r="BF300" s="181">
        <f t="shared" si="55"/>
        <v>0</v>
      </c>
      <c r="BG300" s="181">
        <f t="shared" si="56"/>
        <v>0</v>
      </c>
      <c r="BH300" s="181">
        <f t="shared" si="57"/>
        <v>0</v>
      </c>
      <c r="BI300" s="181">
        <f t="shared" si="58"/>
        <v>0</v>
      </c>
      <c r="BJ300" s="23" t="s">
        <v>141</v>
      </c>
      <c r="BK300" s="181">
        <f t="shared" si="59"/>
        <v>0</v>
      </c>
      <c r="BL300" s="23" t="s">
        <v>208</v>
      </c>
      <c r="BM300" s="23" t="s">
        <v>703</v>
      </c>
    </row>
    <row r="301" spans="2:65" s="1" customFormat="1" ht="16.5" customHeight="1">
      <c r="B301" s="169"/>
      <c r="C301" s="206" t="s">
        <v>700</v>
      </c>
      <c r="D301" s="170" t="s">
        <v>135</v>
      </c>
      <c r="E301" s="171" t="s">
        <v>705</v>
      </c>
      <c r="F301" s="172" t="s">
        <v>706</v>
      </c>
      <c r="G301" s="173" t="s">
        <v>487</v>
      </c>
      <c r="H301" s="174">
        <v>1</v>
      </c>
      <c r="I301" s="175"/>
      <c r="J301" s="176">
        <f t="shared" si="50"/>
        <v>0</v>
      </c>
      <c r="K301" s="172" t="s">
        <v>5</v>
      </c>
      <c r="L301" s="40"/>
      <c r="M301" s="177" t="s">
        <v>5</v>
      </c>
      <c r="N301" s="178" t="s">
        <v>43</v>
      </c>
      <c r="O301" s="41"/>
      <c r="P301" s="179">
        <f t="shared" si="51"/>
        <v>0</v>
      </c>
      <c r="Q301" s="179">
        <v>0</v>
      </c>
      <c r="R301" s="179">
        <f t="shared" si="52"/>
        <v>0</v>
      </c>
      <c r="S301" s="179">
        <v>0</v>
      </c>
      <c r="T301" s="180">
        <f t="shared" si="53"/>
        <v>0</v>
      </c>
      <c r="AR301" s="23" t="s">
        <v>208</v>
      </c>
      <c r="AT301" s="23" t="s">
        <v>135</v>
      </c>
      <c r="AU301" s="23" t="s">
        <v>141</v>
      </c>
      <c r="AY301" s="23" t="s">
        <v>132</v>
      </c>
      <c r="BE301" s="181">
        <f t="shared" si="54"/>
        <v>0</v>
      </c>
      <c r="BF301" s="181">
        <f t="shared" si="55"/>
        <v>0</v>
      </c>
      <c r="BG301" s="181">
        <f t="shared" si="56"/>
        <v>0</v>
      </c>
      <c r="BH301" s="181">
        <f t="shared" si="57"/>
        <v>0</v>
      </c>
      <c r="BI301" s="181">
        <f t="shared" si="58"/>
        <v>0</v>
      </c>
      <c r="BJ301" s="23" t="s">
        <v>141</v>
      </c>
      <c r="BK301" s="181">
        <f t="shared" si="59"/>
        <v>0</v>
      </c>
      <c r="BL301" s="23" t="s">
        <v>208</v>
      </c>
      <c r="BM301" s="23" t="s">
        <v>707</v>
      </c>
    </row>
    <row r="302" spans="2:65" s="1" customFormat="1" ht="16.5" customHeight="1">
      <c r="B302" s="169"/>
      <c r="C302" s="206" t="s">
        <v>704</v>
      </c>
      <c r="D302" s="170" t="s">
        <v>135</v>
      </c>
      <c r="E302" s="171" t="s">
        <v>709</v>
      </c>
      <c r="F302" s="172" t="s">
        <v>710</v>
      </c>
      <c r="G302" s="173" t="s">
        <v>487</v>
      </c>
      <c r="H302" s="174">
        <v>1</v>
      </c>
      <c r="I302" s="175"/>
      <c r="J302" s="176">
        <f t="shared" si="50"/>
        <v>0</v>
      </c>
      <c r="K302" s="172" t="s">
        <v>5</v>
      </c>
      <c r="L302" s="40"/>
      <c r="M302" s="177" t="s">
        <v>5</v>
      </c>
      <c r="N302" s="178" t="s">
        <v>43</v>
      </c>
      <c r="O302" s="41"/>
      <c r="P302" s="179">
        <f t="shared" si="51"/>
        <v>0</v>
      </c>
      <c r="Q302" s="179">
        <v>0</v>
      </c>
      <c r="R302" s="179">
        <f t="shared" si="52"/>
        <v>0</v>
      </c>
      <c r="S302" s="179">
        <v>0</v>
      </c>
      <c r="T302" s="180">
        <f t="shared" si="53"/>
        <v>0</v>
      </c>
      <c r="AR302" s="23" t="s">
        <v>208</v>
      </c>
      <c r="AT302" s="23" t="s">
        <v>135</v>
      </c>
      <c r="AU302" s="23" t="s">
        <v>141</v>
      </c>
      <c r="AY302" s="23" t="s">
        <v>132</v>
      </c>
      <c r="BE302" s="181">
        <f t="shared" si="54"/>
        <v>0</v>
      </c>
      <c r="BF302" s="181">
        <f t="shared" si="55"/>
        <v>0</v>
      </c>
      <c r="BG302" s="181">
        <f t="shared" si="56"/>
        <v>0</v>
      </c>
      <c r="BH302" s="181">
        <f t="shared" si="57"/>
        <v>0</v>
      </c>
      <c r="BI302" s="181">
        <f t="shared" si="58"/>
        <v>0</v>
      </c>
      <c r="BJ302" s="23" t="s">
        <v>141</v>
      </c>
      <c r="BK302" s="181">
        <f t="shared" si="59"/>
        <v>0</v>
      </c>
      <c r="BL302" s="23" t="s">
        <v>208</v>
      </c>
      <c r="BM302" s="23" t="s">
        <v>711</v>
      </c>
    </row>
    <row r="303" spans="2:65" s="1" customFormat="1" ht="16.5" customHeight="1">
      <c r="B303" s="169"/>
      <c r="C303" s="206" t="s">
        <v>708</v>
      </c>
      <c r="D303" s="170" t="s">
        <v>135</v>
      </c>
      <c r="E303" s="171" t="s">
        <v>712</v>
      </c>
      <c r="F303" s="172" t="s">
        <v>713</v>
      </c>
      <c r="G303" s="173" t="s">
        <v>487</v>
      </c>
      <c r="H303" s="174">
        <v>2</v>
      </c>
      <c r="I303" s="175"/>
      <c r="J303" s="176">
        <f t="shared" si="50"/>
        <v>0</v>
      </c>
      <c r="K303" s="172" t="s">
        <v>5</v>
      </c>
      <c r="L303" s="40"/>
      <c r="M303" s="177" t="s">
        <v>5</v>
      </c>
      <c r="N303" s="178" t="s">
        <v>43</v>
      </c>
      <c r="O303" s="41"/>
      <c r="P303" s="179">
        <f t="shared" si="51"/>
        <v>0</v>
      </c>
      <c r="Q303" s="179">
        <v>0</v>
      </c>
      <c r="R303" s="179">
        <f t="shared" si="52"/>
        <v>0</v>
      </c>
      <c r="S303" s="179">
        <v>0</v>
      </c>
      <c r="T303" s="180">
        <f t="shared" si="53"/>
        <v>0</v>
      </c>
      <c r="AR303" s="23" t="s">
        <v>208</v>
      </c>
      <c r="AT303" s="23" t="s">
        <v>135</v>
      </c>
      <c r="AU303" s="23" t="s">
        <v>141</v>
      </c>
      <c r="AY303" s="23" t="s">
        <v>132</v>
      </c>
      <c r="BE303" s="181">
        <f t="shared" si="54"/>
        <v>0</v>
      </c>
      <c r="BF303" s="181">
        <f t="shared" si="55"/>
        <v>0</v>
      </c>
      <c r="BG303" s="181">
        <f t="shared" si="56"/>
        <v>0</v>
      </c>
      <c r="BH303" s="181">
        <f t="shared" si="57"/>
        <v>0</v>
      </c>
      <c r="BI303" s="181">
        <f t="shared" si="58"/>
        <v>0</v>
      </c>
      <c r="BJ303" s="23" t="s">
        <v>141</v>
      </c>
      <c r="BK303" s="181">
        <f t="shared" si="59"/>
        <v>0</v>
      </c>
      <c r="BL303" s="23" t="s">
        <v>208</v>
      </c>
      <c r="BM303" s="23" t="s">
        <v>714</v>
      </c>
    </row>
    <row r="304" spans="2:65" s="10" customFormat="1" ht="29.85" customHeight="1">
      <c r="B304" s="156"/>
      <c r="D304" s="157" t="s">
        <v>70</v>
      </c>
      <c r="E304" s="167" t="s">
        <v>715</v>
      </c>
      <c r="F304" s="167" t="s">
        <v>716</v>
      </c>
      <c r="I304" s="159"/>
      <c r="J304" s="168">
        <f>BK304</f>
        <v>0</v>
      </c>
      <c r="L304" s="156"/>
      <c r="M304" s="161"/>
      <c r="N304" s="162"/>
      <c r="O304" s="162"/>
      <c r="P304" s="163">
        <f>SUM(P305:P313)</f>
        <v>0</v>
      </c>
      <c r="Q304" s="162"/>
      <c r="R304" s="163">
        <f>SUM(R305:R313)</f>
        <v>0.19891609999999998</v>
      </c>
      <c r="S304" s="162"/>
      <c r="T304" s="164">
        <f>SUM(T305:T313)</f>
        <v>0</v>
      </c>
      <c r="AR304" s="157" t="s">
        <v>141</v>
      </c>
      <c r="AT304" s="165" t="s">
        <v>70</v>
      </c>
      <c r="AU304" s="165" t="s">
        <v>78</v>
      </c>
      <c r="AY304" s="157" t="s">
        <v>132</v>
      </c>
      <c r="BK304" s="166">
        <f>SUM(BK305:BK313)</f>
        <v>0</v>
      </c>
    </row>
    <row r="305" spans="2:65" s="1" customFormat="1" ht="25.5" customHeight="1">
      <c r="B305" s="169"/>
      <c r="C305" s="170">
        <v>129</v>
      </c>
      <c r="D305" s="170" t="s">
        <v>135</v>
      </c>
      <c r="E305" s="171" t="s">
        <v>717</v>
      </c>
      <c r="F305" s="172" t="s">
        <v>718</v>
      </c>
      <c r="G305" s="173" t="s">
        <v>138</v>
      </c>
      <c r="H305" s="174">
        <v>3.25</v>
      </c>
      <c r="I305" s="175"/>
      <c r="J305" s="176">
        <f>ROUND(I305*H305,2)</f>
        <v>0</v>
      </c>
      <c r="K305" s="172" t="s">
        <v>139</v>
      </c>
      <c r="L305" s="40"/>
      <c r="M305" s="177" t="s">
        <v>5</v>
      </c>
      <c r="N305" s="178" t="s">
        <v>43</v>
      </c>
      <c r="O305" s="41"/>
      <c r="P305" s="179">
        <f>O305*H305</f>
        <v>0</v>
      </c>
      <c r="Q305" s="179">
        <v>3.7670000000000002E-2</v>
      </c>
      <c r="R305" s="179">
        <f>Q305*H305</f>
        <v>0.12242750000000001</v>
      </c>
      <c r="S305" s="179">
        <v>0</v>
      </c>
      <c r="T305" s="180">
        <f>S305*H305</f>
        <v>0</v>
      </c>
      <c r="AR305" s="23" t="s">
        <v>208</v>
      </c>
      <c r="AT305" s="23" t="s">
        <v>135</v>
      </c>
      <c r="AU305" s="23" t="s">
        <v>141</v>
      </c>
      <c r="AY305" s="23" t="s">
        <v>132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141</v>
      </c>
      <c r="BK305" s="181">
        <f>ROUND(I305*H305,2)</f>
        <v>0</v>
      </c>
      <c r="BL305" s="23" t="s">
        <v>208</v>
      </c>
      <c r="BM305" s="23" t="s">
        <v>719</v>
      </c>
    </row>
    <row r="306" spans="2:65" s="11" customFormat="1">
      <c r="B306" s="182"/>
      <c r="D306" s="183" t="s">
        <v>143</v>
      </c>
      <c r="E306" s="184" t="s">
        <v>5</v>
      </c>
      <c r="F306" s="185" t="s">
        <v>144</v>
      </c>
      <c r="H306" s="186">
        <v>3.25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143</v>
      </c>
      <c r="AU306" s="184" t="s">
        <v>141</v>
      </c>
      <c r="AV306" s="11" t="s">
        <v>141</v>
      </c>
      <c r="AW306" s="11" t="s">
        <v>35</v>
      </c>
      <c r="AX306" s="11" t="s">
        <v>71</v>
      </c>
      <c r="AY306" s="184" t="s">
        <v>132</v>
      </c>
    </row>
    <row r="307" spans="2:65" s="12" customFormat="1">
      <c r="B307" s="191"/>
      <c r="D307" s="183" t="s">
        <v>143</v>
      </c>
      <c r="E307" s="192" t="s">
        <v>5</v>
      </c>
      <c r="F307" s="193" t="s">
        <v>145</v>
      </c>
      <c r="H307" s="194">
        <v>3.25</v>
      </c>
      <c r="I307" s="195"/>
      <c r="L307" s="191"/>
      <c r="M307" s="196"/>
      <c r="N307" s="197"/>
      <c r="O307" s="197"/>
      <c r="P307" s="197"/>
      <c r="Q307" s="197"/>
      <c r="R307" s="197"/>
      <c r="S307" s="197"/>
      <c r="T307" s="198"/>
      <c r="AT307" s="192" t="s">
        <v>143</v>
      </c>
      <c r="AU307" s="192" t="s">
        <v>141</v>
      </c>
      <c r="AV307" s="12" t="s">
        <v>140</v>
      </c>
      <c r="AW307" s="12" t="s">
        <v>35</v>
      </c>
      <c r="AX307" s="12" t="s">
        <v>78</v>
      </c>
      <c r="AY307" s="192" t="s">
        <v>132</v>
      </c>
    </row>
    <row r="308" spans="2:65" s="1" customFormat="1" ht="16.5" customHeight="1">
      <c r="B308" s="169"/>
      <c r="C308" s="170">
        <v>130</v>
      </c>
      <c r="D308" s="170" t="s">
        <v>135</v>
      </c>
      <c r="E308" s="171" t="s">
        <v>720</v>
      </c>
      <c r="F308" s="172" t="s">
        <v>721</v>
      </c>
      <c r="G308" s="173" t="s">
        <v>138</v>
      </c>
      <c r="H308" s="174">
        <v>3.25</v>
      </c>
      <c r="I308" s="175"/>
      <c r="J308" s="176">
        <f>ROUND(I308*H308,2)</f>
        <v>0</v>
      </c>
      <c r="K308" s="172" t="s">
        <v>139</v>
      </c>
      <c r="L308" s="40"/>
      <c r="M308" s="177" t="s">
        <v>5</v>
      </c>
      <c r="N308" s="178" t="s">
        <v>43</v>
      </c>
      <c r="O308" s="41"/>
      <c r="P308" s="179">
        <f>O308*H308</f>
        <v>0</v>
      </c>
      <c r="Q308" s="179">
        <v>2.9999999999999997E-4</v>
      </c>
      <c r="R308" s="179">
        <f>Q308*H308</f>
        <v>9.7499999999999996E-4</v>
      </c>
      <c r="S308" s="179">
        <v>0</v>
      </c>
      <c r="T308" s="180">
        <f>S308*H308</f>
        <v>0</v>
      </c>
      <c r="AR308" s="23" t="s">
        <v>208</v>
      </c>
      <c r="AT308" s="23" t="s">
        <v>135</v>
      </c>
      <c r="AU308" s="23" t="s">
        <v>141</v>
      </c>
      <c r="AY308" s="23" t="s">
        <v>132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141</v>
      </c>
      <c r="BK308" s="181">
        <f>ROUND(I308*H308,2)</f>
        <v>0</v>
      </c>
      <c r="BL308" s="23" t="s">
        <v>208</v>
      </c>
      <c r="BM308" s="23" t="s">
        <v>722</v>
      </c>
    </row>
    <row r="309" spans="2:65" s="1" customFormat="1" ht="25.5" customHeight="1">
      <c r="B309" s="169"/>
      <c r="C309" s="206">
        <v>131</v>
      </c>
      <c r="D309" s="206" t="s">
        <v>209</v>
      </c>
      <c r="E309" s="207" t="s">
        <v>723</v>
      </c>
      <c r="F309" s="208" t="s">
        <v>724</v>
      </c>
      <c r="G309" s="209" t="s">
        <v>138</v>
      </c>
      <c r="H309" s="210">
        <v>3.9329999999999998</v>
      </c>
      <c r="I309" s="211"/>
      <c r="J309" s="212">
        <f>ROUND(I309*H309,2)</f>
        <v>0</v>
      </c>
      <c r="K309" s="208" t="s">
        <v>139</v>
      </c>
      <c r="L309" s="213"/>
      <c r="M309" s="214" t="s">
        <v>5</v>
      </c>
      <c r="N309" s="215" t="s">
        <v>43</v>
      </c>
      <c r="O309" s="41"/>
      <c r="P309" s="179">
        <f>O309*H309</f>
        <v>0</v>
      </c>
      <c r="Q309" s="179">
        <v>1.9199999999999998E-2</v>
      </c>
      <c r="R309" s="179">
        <f>Q309*H309</f>
        <v>7.5513599999999986E-2</v>
      </c>
      <c r="S309" s="179">
        <v>0</v>
      </c>
      <c r="T309" s="180">
        <f>S309*H309</f>
        <v>0</v>
      </c>
      <c r="AR309" s="23" t="s">
        <v>292</v>
      </c>
      <c r="AT309" s="23" t="s">
        <v>209</v>
      </c>
      <c r="AU309" s="23" t="s">
        <v>141</v>
      </c>
      <c r="AY309" s="23" t="s">
        <v>132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141</v>
      </c>
      <c r="BK309" s="181">
        <f>ROUND(I309*H309,2)</f>
        <v>0</v>
      </c>
      <c r="BL309" s="23" t="s">
        <v>208</v>
      </c>
      <c r="BM309" s="23" t="s">
        <v>725</v>
      </c>
    </row>
    <row r="310" spans="2:65" s="11" customFormat="1">
      <c r="B310" s="182"/>
      <c r="D310" s="183" t="s">
        <v>143</v>
      </c>
      <c r="E310" s="184" t="s">
        <v>5</v>
      </c>
      <c r="F310" s="185" t="s">
        <v>726</v>
      </c>
      <c r="H310" s="186">
        <v>3.5750000000000002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143</v>
      </c>
      <c r="AU310" s="184" t="s">
        <v>141</v>
      </c>
      <c r="AV310" s="11" t="s">
        <v>141</v>
      </c>
      <c r="AW310" s="11" t="s">
        <v>35</v>
      </c>
      <c r="AX310" s="11" t="s">
        <v>78</v>
      </c>
      <c r="AY310" s="184" t="s">
        <v>132</v>
      </c>
    </row>
    <row r="311" spans="2:65" s="11" customFormat="1">
      <c r="B311" s="182"/>
      <c r="D311" s="183" t="s">
        <v>143</v>
      </c>
      <c r="F311" s="185" t="s">
        <v>727</v>
      </c>
      <c r="H311" s="186">
        <v>3.9329999999999998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143</v>
      </c>
      <c r="AU311" s="184" t="s">
        <v>141</v>
      </c>
      <c r="AV311" s="11" t="s">
        <v>141</v>
      </c>
      <c r="AW311" s="11" t="s">
        <v>6</v>
      </c>
      <c r="AX311" s="11" t="s">
        <v>78</v>
      </c>
      <c r="AY311" s="184" t="s">
        <v>132</v>
      </c>
    </row>
    <row r="312" spans="2:65" s="1" customFormat="1" ht="38.25" customHeight="1">
      <c r="B312" s="169"/>
      <c r="C312" s="170">
        <v>132</v>
      </c>
      <c r="D312" s="170" t="s">
        <v>135</v>
      </c>
      <c r="E312" s="171" t="s">
        <v>728</v>
      </c>
      <c r="F312" s="172" t="s">
        <v>729</v>
      </c>
      <c r="G312" s="173" t="s">
        <v>244</v>
      </c>
      <c r="H312" s="174">
        <v>0.19900000000000001</v>
      </c>
      <c r="I312" s="175"/>
      <c r="J312" s="176">
        <f>ROUND(I312*H312,2)</f>
        <v>0</v>
      </c>
      <c r="K312" s="172" t="s">
        <v>139</v>
      </c>
      <c r="L312" s="40"/>
      <c r="M312" s="177" t="s">
        <v>5</v>
      </c>
      <c r="N312" s="178" t="s">
        <v>43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208</v>
      </c>
      <c r="AT312" s="23" t="s">
        <v>135</v>
      </c>
      <c r="AU312" s="23" t="s">
        <v>141</v>
      </c>
      <c r="AY312" s="23" t="s">
        <v>132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141</v>
      </c>
      <c r="BK312" s="181">
        <f>ROUND(I312*H312,2)</f>
        <v>0</v>
      </c>
      <c r="BL312" s="23" t="s">
        <v>208</v>
      </c>
      <c r="BM312" s="23" t="s">
        <v>730</v>
      </c>
    </row>
    <row r="313" spans="2:65" s="1" customFormat="1" ht="38.25" customHeight="1">
      <c r="B313" s="169"/>
      <c r="C313" s="170">
        <v>133</v>
      </c>
      <c r="D313" s="170" t="s">
        <v>135</v>
      </c>
      <c r="E313" s="171" t="s">
        <v>731</v>
      </c>
      <c r="F313" s="172" t="s">
        <v>732</v>
      </c>
      <c r="G313" s="173" t="s">
        <v>244</v>
      </c>
      <c r="H313" s="174">
        <v>0.19900000000000001</v>
      </c>
      <c r="I313" s="175"/>
      <c r="J313" s="176">
        <f>ROUND(I313*H313,2)</f>
        <v>0</v>
      </c>
      <c r="K313" s="172" t="s">
        <v>139</v>
      </c>
      <c r="L313" s="40"/>
      <c r="M313" s="177" t="s">
        <v>5</v>
      </c>
      <c r="N313" s="178" t="s">
        <v>43</v>
      </c>
      <c r="O313" s="41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AR313" s="23" t="s">
        <v>208</v>
      </c>
      <c r="AT313" s="23" t="s">
        <v>135</v>
      </c>
      <c r="AU313" s="23" t="s">
        <v>141</v>
      </c>
      <c r="AY313" s="23" t="s">
        <v>132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141</v>
      </c>
      <c r="BK313" s="181">
        <f>ROUND(I313*H313,2)</f>
        <v>0</v>
      </c>
      <c r="BL313" s="23" t="s">
        <v>208</v>
      </c>
      <c r="BM313" s="23" t="s">
        <v>733</v>
      </c>
    </row>
    <row r="314" spans="2:65" s="10" customFormat="1" ht="29.85" customHeight="1">
      <c r="B314" s="156"/>
      <c r="D314" s="157" t="s">
        <v>70</v>
      </c>
      <c r="E314" s="167" t="s">
        <v>734</v>
      </c>
      <c r="F314" s="167" t="s">
        <v>735</v>
      </c>
      <c r="I314" s="159"/>
      <c r="J314" s="168">
        <f>BK314</f>
        <v>0</v>
      </c>
      <c r="L314" s="156"/>
      <c r="M314" s="161"/>
      <c r="N314" s="162"/>
      <c r="O314" s="162"/>
      <c r="P314" s="163">
        <f>SUM(P315:P324)</f>
        <v>0</v>
      </c>
      <c r="Q314" s="162"/>
      <c r="R314" s="163">
        <f>SUM(R315:R324)</f>
        <v>1.17512E-3</v>
      </c>
      <c r="S314" s="162"/>
      <c r="T314" s="164">
        <f>SUM(T315:T324)</f>
        <v>9.3299999999999998E-3</v>
      </c>
      <c r="AR314" s="157" t="s">
        <v>141</v>
      </c>
      <c r="AT314" s="165" t="s">
        <v>70</v>
      </c>
      <c r="AU314" s="165" t="s">
        <v>78</v>
      </c>
      <c r="AY314" s="157" t="s">
        <v>132</v>
      </c>
      <c r="BK314" s="166">
        <f>SUM(BK315:BK324)</f>
        <v>0</v>
      </c>
    </row>
    <row r="315" spans="2:65" s="1" customFormat="1" ht="16.5" customHeight="1">
      <c r="B315" s="169"/>
      <c r="C315" s="170">
        <v>134</v>
      </c>
      <c r="D315" s="170" t="s">
        <v>135</v>
      </c>
      <c r="E315" s="171" t="s">
        <v>736</v>
      </c>
      <c r="F315" s="172" t="s">
        <v>737</v>
      </c>
      <c r="G315" s="173" t="s">
        <v>138</v>
      </c>
      <c r="H315" s="174">
        <v>3.11</v>
      </c>
      <c r="I315" s="175"/>
      <c r="J315" s="176">
        <f>ROUND(I315*H315,2)</f>
        <v>0</v>
      </c>
      <c r="K315" s="172" t="s">
        <v>139</v>
      </c>
      <c r="L315" s="40"/>
      <c r="M315" s="177" t="s">
        <v>5</v>
      </c>
      <c r="N315" s="178" t="s">
        <v>43</v>
      </c>
      <c r="O315" s="41"/>
      <c r="P315" s="179">
        <f>O315*H315</f>
        <v>0</v>
      </c>
      <c r="Q315" s="179">
        <v>0</v>
      </c>
      <c r="R315" s="179">
        <f>Q315*H315</f>
        <v>0</v>
      </c>
      <c r="S315" s="179">
        <v>3.0000000000000001E-3</v>
      </c>
      <c r="T315" s="180">
        <f>S315*H315</f>
        <v>9.3299999999999998E-3</v>
      </c>
      <c r="AR315" s="23" t="s">
        <v>208</v>
      </c>
      <c r="AT315" s="23" t="s">
        <v>135</v>
      </c>
      <c r="AU315" s="23" t="s">
        <v>141</v>
      </c>
      <c r="AY315" s="23" t="s">
        <v>132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141</v>
      </c>
      <c r="BK315" s="181">
        <f>ROUND(I315*H315,2)</f>
        <v>0</v>
      </c>
      <c r="BL315" s="23" t="s">
        <v>208</v>
      </c>
      <c r="BM315" s="23" t="s">
        <v>738</v>
      </c>
    </row>
    <row r="316" spans="2:65" s="13" customFormat="1">
      <c r="B316" s="199"/>
      <c r="D316" s="183" t="s">
        <v>143</v>
      </c>
      <c r="E316" s="200" t="s">
        <v>5</v>
      </c>
      <c r="F316" s="201" t="s">
        <v>739</v>
      </c>
      <c r="H316" s="200" t="s">
        <v>5</v>
      </c>
      <c r="I316" s="202"/>
      <c r="L316" s="199"/>
      <c r="M316" s="203"/>
      <c r="N316" s="204"/>
      <c r="O316" s="204"/>
      <c r="P316" s="204"/>
      <c r="Q316" s="204"/>
      <c r="R316" s="204"/>
      <c r="S316" s="204"/>
      <c r="T316" s="205"/>
      <c r="AT316" s="200" t="s">
        <v>143</v>
      </c>
      <c r="AU316" s="200" t="s">
        <v>141</v>
      </c>
      <c r="AV316" s="13" t="s">
        <v>78</v>
      </c>
      <c r="AW316" s="13" t="s">
        <v>35</v>
      </c>
      <c r="AX316" s="13" t="s">
        <v>71</v>
      </c>
      <c r="AY316" s="200" t="s">
        <v>132</v>
      </c>
    </row>
    <row r="317" spans="2:65" s="11" customFormat="1">
      <c r="B317" s="182"/>
      <c r="D317" s="183" t="s">
        <v>143</v>
      </c>
      <c r="E317" s="184" t="s">
        <v>5</v>
      </c>
      <c r="F317" s="185" t="s">
        <v>658</v>
      </c>
      <c r="H317" s="186">
        <v>3.11</v>
      </c>
      <c r="I317" s="187"/>
      <c r="L317" s="182"/>
      <c r="M317" s="188"/>
      <c r="N317" s="189"/>
      <c r="O317" s="189"/>
      <c r="P317" s="189"/>
      <c r="Q317" s="189"/>
      <c r="R317" s="189"/>
      <c r="S317" s="189"/>
      <c r="T317" s="190"/>
      <c r="AT317" s="184" t="s">
        <v>143</v>
      </c>
      <c r="AU317" s="184" t="s">
        <v>141</v>
      </c>
      <c r="AV317" s="11" t="s">
        <v>141</v>
      </c>
      <c r="AW317" s="11" t="s">
        <v>35</v>
      </c>
      <c r="AX317" s="11" t="s">
        <v>71</v>
      </c>
      <c r="AY317" s="184" t="s">
        <v>132</v>
      </c>
    </row>
    <row r="318" spans="2:65" s="12" customFormat="1">
      <c r="B318" s="191"/>
      <c r="D318" s="183" t="s">
        <v>143</v>
      </c>
      <c r="E318" s="192" t="s">
        <v>5</v>
      </c>
      <c r="F318" s="193" t="s">
        <v>145</v>
      </c>
      <c r="H318" s="194">
        <v>3.11</v>
      </c>
      <c r="I318" s="195"/>
      <c r="L318" s="191"/>
      <c r="M318" s="196"/>
      <c r="N318" s="197"/>
      <c r="O318" s="197"/>
      <c r="P318" s="197"/>
      <c r="Q318" s="197"/>
      <c r="R318" s="197"/>
      <c r="S318" s="197"/>
      <c r="T318" s="198"/>
      <c r="AT318" s="192" t="s">
        <v>143</v>
      </c>
      <c r="AU318" s="192" t="s">
        <v>141</v>
      </c>
      <c r="AV318" s="12" t="s">
        <v>140</v>
      </c>
      <c r="AW318" s="12" t="s">
        <v>35</v>
      </c>
      <c r="AX318" s="12" t="s">
        <v>78</v>
      </c>
      <c r="AY318" s="192" t="s">
        <v>132</v>
      </c>
    </row>
    <row r="319" spans="2:65" s="1" customFormat="1" ht="16.5" customHeight="1">
      <c r="B319" s="169"/>
      <c r="C319" s="170">
        <v>135</v>
      </c>
      <c r="D319" s="170" t="s">
        <v>135</v>
      </c>
      <c r="E319" s="171" t="s">
        <v>740</v>
      </c>
      <c r="F319" s="172" t="s">
        <v>741</v>
      </c>
      <c r="G319" s="173" t="s">
        <v>307</v>
      </c>
      <c r="H319" s="174">
        <v>4.41</v>
      </c>
      <c r="I319" s="175"/>
      <c r="J319" s="176">
        <f>ROUND(I319*H319,2)</f>
        <v>0</v>
      </c>
      <c r="K319" s="172" t="s">
        <v>139</v>
      </c>
      <c r="L319" s="40"/>
      <c r="M319" s="177" t="s">
        <v>5</v>
      </c>
      <c r="N319" s="178" t="s">
        <v>43</v>
      </c>
      <c r="O319" s="41"/>
      <c r="P319" s="179">
        <f>O319*H319</f>
        <v>0</v>
      </c>
      <c r="Q319" s="179">
        <v>1.0000000000000001E-5</v>
      </c>
      <c r="R319" s="179">
        <f>Q319*H319</f>
        <v>4.4100000000000008E-5</v>
      </c>
      <c r="S319" s="179">
        <v>0</v>
      </c>
      <c r="T319" s="180">
        <f>S319*H319</f>
        <v>0</v>
      </c>
      <c r="AR319" s="23" t="s">
        <v>208</v>
      </c>
      <c r="AT319" s="23" t="s">
        <v>135</v>
      </c>
      <c r="AU319" s="23" t="s">
        <v>141</v>
      </c>
      <c r="AY319" s="23" t="s">
        <v>132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141</v>
      </c>
      <c r="BK319" s="181">
        <f>ROUND(I319*H319,2)</f>
        <v>0</v>
      </c>
      <c r="BL319" s="23" t="s">
        <v>208</v>
      </c>
      <c r="BM319" s="23" t="s">
        <v>742</v>
      </c>
    </row>
    <row r="320" spans="2:65" s="11" customFormat="1">
      <c r="B320" s="182"/>
      <c r="D320" s="183" t="s">
        <v>143</v>
      </c>
      <c r="E320" s="184" t="s">
        <v>5</v>
      </c>
      <c r="F320" s="185" t="s">
        <v>743</v>
      </c>
      <c r="H320" s="186">
        <v>4.41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143</v>
      </c>
      <c r="AU320" s="184" t="s">
        <v>141</v>
      </c>
      <c r="AV320" s="11" t="s">
        <v>141</v>
      </c>
      <c r="AW320" s="11" t="s">
        <v>35</v>
      </c>
      <c r="AX320" s="11" t="s">
        <v>78</v>
      </c>
      <c r="AY320" s="184" t="s">
        <v>132</v>
      </c>
    </row>
    <row r="321" spans="2:65" s="1" customFormat="1" ht="16.5" customHeight="1">
      <c r="B321" s="169"/>
      <c r="C321" s="206">
        <v>136</v>
      </c>
      <c r="D321" s="206" t="s">
        <v>209</v>
      </c>
      <c r="E321" s="207" t="s">
        <v>744</v>
      </c>
      <c r="F321" s="208" t="s">
        <v>745</v>
      </c>
      <c r="G321" s="209" t="s">
        <v>307</v>
      </c>
      <c r="H321" s="210">
        <v>5.141</v>
      </c>
      <c r="I321" s="211"/>
      <c r="J321" s="212">
        <f>ROUND(I321*H321,2)</f>
        <v>0</v>
      </c>
      <c r="K321" s="208" t="s">
        <v>139</v>
      </c>
      <c r="L321" s="213"/>
      <c r="M321" s="214" t="s">
        <v>5</v>
      </c>
      <c r="N321" s="215" t="s">
        <v>43</v>
      </c>
      <c r="O321" s="41"/>
      <c r="P321" s="179">
        <f>O321*H321</f>
        <v>0</v>
      </c>
      <c r="Q321" s="179">
        <v>2.2000000000000001E-4</v>
      </c>
      <c r="R321" s="179">
        <f>Q321*H321</f>
        <v>1.1310199999999999E-3</v>
      </c>
      <c r="S321" s="179">
        <v>0</v>
      </c>
      <c r="T321" s="180">
        <f>S321*H321</f>
        <v>0</v>
      </c>
      <c r="AR321" s="23" t="s">
        <v>292</v>
      </c>
      <c r="AT321" s="23" t="s">
        <v>209</v>
      </c>
      <c r="AU321" s="23" t="s">
        <v>141</v>
      </c>
      <c r="AY321" s="23" t="s">
        <v>132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23" t="s">
        <v>141</v>
      </c>
      <c r="BK321" s="181">
        <f>ROUND(I321*H321,2)</f>
        <v>0</v>
      </c>
      <c r="BL321" s="23" t="s">
        <v>208</v>
      </c>
      <c r="BM321" s="23" t="s">
        <v>746</v>
      </c>
    </row>
    <row r="322" spans="2:65" s="11" customFormat="1">
      <c r="B322" s="182"/>
      <c r="D322" s="183" t="s">
        <v>143</v>
      </c>
      <c r="F322" s="185" t="s">
        <v>747</v>
      </c>
      <c r="H322" s="186">
        <v>5.141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143</v>
      </c>
      <c r="AU322" s="184" t="s">
        <v>141</v>
      </c>
      <c r="AV322" s="11" t="s">
        <v>141</v>
      </c>
      <c r="AW322" s="11" t="s">
        <v>6</v>
      </c>
      <c r="AX322" s="11" t="s">
        <v>78</v>
      </c>
      <c r="AY322" s="184" t="s">
        <v>132</v>
      </c>
    </row>
    <row r="323" spans="2:65" s="1" customFormat="1" ht="38.25" customHeight="1">
      <c r="B323" s="169"/>
      <c r="C323" s="170">
        <v>137</v>
      </c>
      <c r="D323" s="170" t="s">
        <v>135</v>
      </c>
      <c r="E323" s="171" t="s">
        <v>748</v>
      </c>
      <c r="F323" s="172" t="s">
        <v>749</v>
      </c>
      <c r="G323" s="173" t="s">
        <v>244</v>
      </c>
      <c r="H323" s="174">
        <v>1E-3</v>
      </c>
      <c r="I323" s="175"/>
      <c r="J323" s="176">
        <f>ROUND(I323*H323,2)</f>
        <v>0</v>
      </c>
      <c r="K323" s="172" t="s">
        <v>139</v>
      </c>
      <c r="L323" s="40"/>
      <c r="M323" s="177" t="s">
        <v>5</v>
      </c>
      <c r="N323" s="178" t="s">
        <v>43</v>
      </c>
      <c r="O323" s="41"/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AR323" s="23" t="s">
        <v>208</v>
      </c>
      <c r="AT323" s="23" t="s">
        <v>135</v>
      </c>
      <c r="AU323" s="23" t="s">
        <v>141</v>
      </c>
      <c r="AY323" s="23" t="s">
        <v>132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141</v>
      </c>
      <c r="BK323" s="181">
        <f>ROUND(I323*H323,2)</f>
        <v>0</v>
      </c>
      <c r="BL323" s="23" t="s">
        <v>208</v>
      </c>
      <c r="BM323" s="23" t="s">
        <v>750</v>
      </c>
    </row>
    <row r="324" spans="2:65" s="1" customFormat="1" ht="38.25" customHeight="1">
      <c r="B324" s="169"/>
      <c r="C324" s="170">
        <v>138</v>
      </c>
      <c r="D324" s="170" t="s">
        <v>135</v>
      </c>
      <c r="E324" s="171" t="s">
        <v>751</v>
      </c>
      <c r="F324" s="172" t="s">
        <v>752</v>
      </c>
      <c r="G324" s="173" t="s">
        <v>244</v>
      </c>
      <c r="H324" s="174">
        <v>1E-3</v>
      </c>
      <c r="I324" s="175"/>
      <c r="J324" s="176">
        <f>ROUND(I324*H324,2)</f>
        <v>0</v>
      </c>
      <c r="K324" s="172" t="s">
        <v>139</v>
      </c>
      <c r="L324" s="40"/>
      <c r="M324" s="177" t="s">
        <v>5</v>
      </c>
      <c r="N324" s="178" t="s">
        <v>43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208</v>
      </c>
      <c r="AT324" s="23" t="s">
        <v>135</v>
      </c>
      <c r="AU324" s="23" t="s">
        <v>141</v>
      </c>
      <c r="AY324" s="23" t="s">
        <v>132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141</v>
      </c>
      <c r="BK324" s="181">
        <f>ROUND(I324*H324,2)</f>
        <v>0</v>
      </c>
      <c r="BL324" s="23" t="s">
        <v>208</v>
      </c>
      <c r="BM324" s="23" t="s">
        <v>753</v>
      </c>
    </row>
    <row r="325" spans="2:65" s="10" customFormat="1" ht="29.85" customHeight="1">
      <c r="B325" s="156"/>
      <c r="D325" s="157" t="s">
        <v>70</v>
      </c>
      <c r="E325" s="167" t="s">
        <v>754</v>
      </c>
      <c r="F325" s="167" t="s">
        <v>755</v>
      </c>
      <c r="I325" s="159"/>
      <c r="J325" s="168">
        <f>BK325</f>
        <v>0</v>
      </c>
      <c r="L325" s="156"/>
      <c r="M325" s="161"/>
      <c r="N325" s="162"/>
      <c r="O325" s="162"/>
      <c r="P325" s="163">
        <f>SUM(P326:P340)</f>
        <v>0</v>
      </c>
      <c r="Q325" s="162"/>
      <c r="R325" s="163">
        <f>SUM(R326:R340)</f>
        <v>0.95327279999999992</v>
      </c>
      <c r="S325" s="162"/>
      <c r="T325" s="164">
        <f>SUM(T326:T340)</f>
        <v>0</v>
      </c>
      <c r="AR325" s="157" t="s">
        <v>141</v>
      </c>
      <c r="AT325" s="165" t="s">
        <v>70</v>
      </c>
      <c r="AU325" s="165" t="s">
        <v>78</v>
      </c>
      <c r="AY325" s="157" t="s">
        <v>132</v>
      </c>
      <c r="BK325" s="166">
        <f>SUM(BK326:BK340)</f>
        <v>0</v>
      </c>
    </row>
    <row r="326" spans="2:65" s="1" customFormat="1" ht="25.5" customHeight="1">
      <c r="B326" s="169"/>
      <c r="C326" s="170">
        <v>139</v>
      </c>
      <c r="D326" s="170" t="s">
        <v>135</v>
      </c>
      <c r="E326" s="171" t="s">
        <v>756</v>
      </c>
      <c r="F326" s="172" t="s">
        <v>757</v>
      </c>
      <c r="G326" s="173" t="s">
        <v>307</v>
      </c>
      <c r="H326" s="174">
        <v>9.1199999999999992</v>
      </c>
      <c r="I326" s="175"/>
      <c r="J326" s="176">
        <f>ROUND(I326*H326,2)</f>
        <v>0</v>
      </c>
      <c r="K326" s="172" t="s">
        <v>139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3.5E-4</v>
      </c>
      <c r="R326" s="179">
        <f>Q326*H326</f>
        <v>3.1919999999999995E-3</v>
      </c>
      <c r="S326" s="179">
        <v>0</v>
      </c>
      <c r="T326" s="180">
        <f>S326*H326</f>
        <v>0</v>
      </c>
      <c r="AR326" s="23" t="s">
        <v>208</v>
      </c>
      <c r="AT326" s="23" t="s">
        <v>135</v>
      </c>
      <c r="AU326" s="23" t="s">
        <v>141</v>
      </c>
      <c r="AY326" s="23" t="s">
        <v>132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141</v>
      </c>
      <c r="BK326" s="181">
        <f>ROUND(I326*H326,2)</f>
        <v>0</v>
      </c>
      <c r="BL326" s="23" t="s">
        <v>208</v>
      </c>
      <c r="BM326" s="23" t="s">
        <v>758</v>
      </c>
    </row>
    <row r="327" spans="2:65" s="11" customFormat="1">
      <c r="B327" s="182"/>
      <c r="D327" s="183" t="s">
        <v>143</v>
      </c>
      <c r="E327" s="184" t="s">
        <v>5</v>
      </c>
      <c r="F327" s="185" t="s">
        <v>759</v>
      </c>
      <c r="H327" s="186">
        <v>9.1199999999999992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143</v>
      </c>
      <c r="AU327" s="184" t="s">
        <v>141</v>
      </c>
      <c r="AV327" s="11" t="s">
        <v>141</v>
      </c>
      <c r="AW327" s="11" t="s">
        <v>35</v>
      </c>
      <c r="AX327" s="11" t="s">
        <v>71</v>
      </c>
      <c r="AY327" s="184" t="s">
        <v>132</v>
      </c>
    </row>
    <row r="328" spans="2:65" s="12" customFormat="1">
      <c r="B328" s="191"/>
      <c r="D328" s="183" t="s">
        <v>143</v>
      </c>
      <c r="E328" s="192" t="s">
        <v>5</v>
      </c>
      <c r="F328" s="193" t="s">
        <v>145</v>
      </c>
      <c r="H328" s="194">
        <v>9.1199999999999992</v>
      </c>
      <c r="I328" s="195"/>
      <c r="L328" s="191"/>
      <c r="M328" s="196"/>
      <c r="N328" s="197"/>
      <c r="O328" s="197"/>
      <c r="P328" s="197"/>
      <c r="Q328" s="197"/>
      <c r="R328" s="197"/>
      <c r="S328" s="197"/>
      <c r="T328" s="198"/>
      <c r="AT328" s="192" t="s">
        <v>143</v>
      </c>
      <c r="AU328" s="192" t="s">
        <v>141</v>
      </c>
      <c r="AV328" s="12" t="s">
        <v>140</v>
      </c>
      <c r="AW328" s="12" t="s">
        <v>35</v>
      </c>
      <c r="AX328" s="12" t="s">
        <v>78</v>
      </c>
      <c r="AY328" s="192" t="s">
        <v>132</v>
      </c>
    </row>
    <row r="329" spans="2:65" s="1" customFormat="1" ht="16.5" customHeight="1">
      <c r="B329" s="169"/>
      <c r="C329" s="206">
        <v>140</v>
      </c>
      <c r="D329" s="206" t="s">
        <v>209</v>
      </c>
      <c r="E329" s="207" t="s">
        <v>760</v>
      </c>
      <c r="F329" s="208" t="s">
        <v>761</v>
      </c>
      <c r="G329" s="209" t="s">
        <v>206</v>
      </c>
      <c r="H329" s="210">
        <v>25.08</v>
      </c>
      <c r="I329" s="211"/>
      <c r="J329" s="212">
        <f>ROUND(I329*H329,2)</f>
        <v>0</v>
      </c>
      <c r="K329" s="208" t="s">
        <v>5</v>
      </c>
      <c r="L329" s="213"/>
      <c r="M329" s="214" t="s">
        <v>5</v>
      </c>
      <c r="N329" s="215" t="s">
        <v>43</v>
      </c>
      <c r="O329" s="41"/>
      <c r="P329" s="179">
        <f>O329*H329</f>
        <v>0</v>
      </c>
      <c r="Q329" s="179">
        <v>0</v>
      </c>
      <c r="R329" s="179">
        <f>Q329*H329</f>
        <v>0</v>
      </c>
      <c r="S329" s="179">
        <v>0</v>
      </c>
      <c r="T329" s="180">
        <f>S329*H329</f>
        <v>0</v>
      </c>
      <c r="AR329" s="23" t="s">
        <v>292</v>
      </c>
      <c r="AT329" s="23" t="s">
        <v>209</v>
      </c>
      <c r="AU329" s="23" t="s">
        <v>141</v>
      </c>
      <c r="AY329" s="23" t="s">
        <v>132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23" t="s">
        <v>141</v>
      </c>
      <c r="BK329" s="181">
        <f>ROUND(I329*H329,2)</f>
        <v>0</v>
      </c>
      <c r="BL329" s="23" t="s">
        <v>208</v>
      </c>
      <c r="BM329" s="23" t="s">
        <v>762</v>
      </c>
    </row>
    <row r="330" spans="2:65" s="11" customFormat="1">
      <c r="B330" s="182"/>
      <c r="D330" s="183" t="s">
        <v>143</v>
      </c>
      <c r="E330" s="184" t="s">
        <v>5</v>
      </c>
      <c r="F330" s="185" t="s">
        <v>763</v>
      </c>
      <c r="H330" s="186">
        <v>25.08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143</v>
      </c>
      <c r="AU330" s="184" t="s">
        <v>141</v>
      </c>
      <c r="AV330" s="11" t="s">
        <v>141</v>
      </c>
      <c r="AW330" s="11" t="s">
        <v>35</v>
      </c>
      <c r="AX330" s="11" t="s">
        <v>78</v>
      </c>
      <c r="AY330" s="184" t="s">
        <v>132</v>
      </c>
    </row>
    <row r="331" spans="2:65" s="1" customFormat="1" ht="25.5" customHeight="1">
      <c r="B331" s="169"/>
      <c r="C331" s="170">
        <v>141</v>
      </c>
      <c r="D331" s="170" t="s">
        <v>135</v>
      </c>
      <c r="E331" s="171" t="s">
        <v>764</v>
      </c>
      <c r="F331" s="172" t="s">
        <v>765</v>
      </c>
      <c r="G331" s="173" t="s">
        <v>138</v>
      </c>
      <c r="H331" s="174">
        <v>18.64</v>
      </c>
      <c r="I331" s="175"/>
      <c r="J331" s="176">
        <f>ROUND(I331*H331,2)</f>
        <v>0</v>
      </c>
      <c r="K331" s="172" t="s">
        <v>139</v>
      </c>
      <c r="L331" s="40"/>
      <c r="M331" s="177" t="s">
        <v>5</v>
      </c>
      <c r="N331" s="178" t="s">
        <v>43</v>
      </c>
      <c r="O331" s="41"/>
      <c r="P331" s="179">
        <f>O331*H331</f>
        <v>0</v>
      </c>
      <c r="Q331" s="179">
        <v>3.3619999999999997E-2</v>
      </c>
      <c r="R331" s="179">
        <f>Q331*H331</f>
        <v>0.62667679999999992</v>
      </c>
      <c r="S331" s="179">
        <v>0</v>
      </c>
      <c r="T331" s="180">
        <f>S331*H331</f>
        <v>0</v>
      </c>
      <c r="AR331" s="23" t="s">
        <v>208</v>
      </c>
      <c r="AT331" s="23" t="s">
        <v>135</v>
      </c>
      <c r="AU331" s="23" t="s">
        <v>141</v>
      </c>
      <c r="AY331" s="23" t="s">
        <v>132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141</v>
      </c>
      <c r="BK331" s="181">
        <f>ROUND(I331*H331,2)</f>
        <v>0</v>
      </c>
      <c r="BL331" s="23" t="s">
        <v>208</v>
      </c>
      <c r="BM331" s="23" t="s">
        <v>766</v>
      </c>
    </row>
    <row r="332" spans="2:65" s="11" customFormat="1">
      <c r="B332" s="182"/>
      <c r="D332" s="183" t="s">
        <v>143</v>
      </c>
      <c r="E332" s="184" t="s">
        <v>5</v>
      </c>
      <c r="F332" s="185" t="s">
        <v>767</v>
      </c>
      <c r="H332" s="186">
        <v>16.84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143</v>
      </c>
      <c r="AU332" s="184" t="s">
        <v>141</v>
      </c>
      <c r="AV332" s="11" t="s">
        <v>141</v>
      </c>
      <c r="AW332" s="11" t="s">
        <v>35</v>
      </c>
      <c r="AX332" s="11" t="s">
        <v>71</v>
      </c>
      <c r="AY332" s="184" t="s">
        <v>132</v>
      </c>
    </row>
    <row r="333" spans="2:65" s="11" customFormat="1">
      <c r="B333" s="182"/>
      <c r="D333" s="183" t="s">
        <v>143</v>
      </c>
      <c r="E333" s="184" t="s">
        <v>5</v>
      </c>
      <c r="F333" s="185" t="s">
        <v>768</v>
      </c>
      <c r="H333" s="186">
        <v>1.8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143</v>
      </c>
      <c r="AU333" s="184" t="s">
        <v>141</v>
      </c>
      <c r="AV333" s="11" t="s">
        <v>141</v>
      </c>
      <c r="AW333" s="11" t="s">
        <v>35</v>
      </c>
      <c r="AX333" s="11" t="s">
        <v>71</v>
      </c>
      <c r="AY333" s="184" t="s">
        <v>132</v>
      </c>
    </row>
    <row r="334" spans="2:65" s="12" customFormat="1">
      <c r="B334" s="191"/>
      <c r="D334" s="183" t="s">
        <v>143</v>
      </c>
      <c r="E334" s="192" t="s">
        <v>5</v>
      </c>
      <c r="F334" s="193" t="s">
        <v>145</v>
      </c>
      <c r="H334" s="194">
        <v>18.64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143</v>
      </c>
      <c r="AU334" s="192" t="s">
        <v>141</v>
      </c>
      <c r="AV334" s="12" t="s">
        <v>140</v>
      </c>
      <c r="AW334" s="12" t="s">
        <v>35</v>
      </c>
      <c r="AX334" s="12" t="s">
        <v>78</v>
      </c>
      <c r="AY334" s="192" t="s">
        <v>132</v>
      </c>
    </row>
    <row r="335" spans="2:65" s="1" customFormat="1" ht="16.5" customHeight="1">
      <c r="B335" s="169"/>
      <c r="C335" s="206">
        <v>142</v>
      </c>
      <c r="D335" s="206" t="s">
        <v>209</v>
      </c>
      <c r="E335" s="207" t="s">
        <v>769</v>
      </c>
      <c r="F335" s="208" t="s">
        <v>770</v>
      </c>
      <c r="G335" s="209" t="s">
        <v>138</v>
      </c>
      <c r="H335" s="210">
        <v>20.504000000000001</v>
      </c>
      <c r="I335" s="211"/>
      <c r="J335" s="212">
        <f>ROUND(I335*H335,2)</f>
        <v>0</v>
      </c>
      <c r="K335" s="208" t="s">
        <v>139</v>
      </c>
      <c r="L335" s="213"/>
      <c r="M335" s="214" t="s">
        <v>5</v>
      </c>
      <c r="N335" s="215" t="s">
        <v>43</v>
      </c>
      <c r="O335" s="41"/>
      <c r="P335" s="179">
        <f>O335*H335</f>
        <v>0</v>
      </c>
      <c r="Q335" s="179">
        <v>1.55E-2</v>
      </c>
      <c r="R335" s="179">
        <f>Q335*H335</f>
        <v>0.31781200000000004</v>
      </c>
      <c r="S335" s="179">
        <v>0</v>
      </c>
      <c r="T335" s="180">
        <f>S335*H335</f>
        <v>0</v>
      </c>
      <c r="AR335" s="23" t="s">
        <v>292</v>
      </c>
      <c r="AT335" s="23" t="s">
        <v>209</v>
      </c>
      <c r="AU335" s="23" t="s">
        <v>141</v>
      </c>
      <c r="AY335" s="23" t="s">
        <v>132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141</v>
      </c>
      <c r="BK335" s="181">
        <f>ROUND(I335*H335,2)</f>
        <v>0</v>
      </c>
      <c r="BL335" s="23" t="s">
        <v>208</v>
      </c>
      <c r="BM335" s="23" t="s">
        <v>771</v>
      </c>
    </row>
    <row r="336" spans="2:65" s="11" customFormat="1">
      <c r="B336" s="182"/>
      <c r="D336" s="183" t="s">
        <v>143</v>
      </c>
      <c r="E336" s="184" t="s">
        <v>5</v>
      </c>
      <c r="F336" s="185" t="s">
        <v>772</v>
      </c>
      <c r="H336" s="186">
        <v>20.504000000000001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143</v>
      </c>
      <c r="AU336" s="184" t="s">
        <v>141</v>
      </c>
      <c r="AV336" s="11" t="s">
        <v>141</v>
      </c>
      <c r="AW336" s="11" t="s">
        <v>35</v>
      </c>
      <c r="AX336" s="11" t="s">
        <v>78</v>
      </c>
      <c r="AY336" s="184" t="s">
        <v>132</v>
      </c>
    </row>
    <row r="337" spans="2:65" s="1" customFormat="1" ht="16.5" customHeight="1">
      <c r="B337" s="169"/>
      <c r="C337" s="170">
        <v>143</v>
      </c>
      <c r="D337" s="170" t="s">
        <v>135</v>
      </c>
      <c r="E337" s="171" t="s">
        <v>773</v>
      </c>
      <c r="F337" s="172" t="s">
        <v>774</v>
      </c>
      <c r="G337" s="173" t="s">
        <v>138</v>
      </c>
      <c r="H337" s="174">
        <v>18.64</v>
      </c>
      <c r="I337" s="175"/>
      <c r="J337" s="176">
        <f>ROUND(I337*H337,2)</f>
        <v>0</v>
      </c>
      <c r="K337" s="172" t="s">
        <v>139</v>
      </c>
      <c r="L337" s="40"/>
      <c r="M337" s="177" t="s">
        <v>5</v>
      </c>
      <c r="N337" s="178" t="s">
        <v>43</v>
      </c>
      <c r="O337" s="41"/>
      <c r="P337" s="179">
        <f>O337*H337</f>
        <v>0</v>
      </c>
      <c r="Q337" s="179">
        <v>2.9999999999999997E-4</v>
      </c>
      <c r="R337" s="179">
        <f>Q337*H337</f>
        <v>5.5919999999999997E-3</v>
      </c>
      <c r="S337" s="179">
        <v>0</v>
      </c>
      <c r="T337" s="180">
        <f>S337*H337</f>
        <v>0</v>
      </c>
      <c r="AR337" s="23" t="s">
        <v>208</v>
      </c>
      <c r="AT337" s="23" t="s">
        <v>135</v>
      </c>
      <c r="AU337" s="23" t="s">
        <v>141</v>
      </c>
      <c r="AY337" s="23" t="s">
        <v>132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141</v>
      </c>
      <c r="BK337" s="181">
        <f>ROUND(I337*H337,2)</f>
        <v>0</v>
      </c>
      <c r="BL337" s="23" t="s">
        <v>208</v>
      </c>
      <c r="BM337" s="23" t="s">
        <v>775</v>
      </c>
    </row>
    <row r="338" spans="2:65" s="1" customFormat="1" ht="38.25" customHeight="1">
      <c r="B338" s="169"/>
      <c r="C338" s="170">
        <v>144</v>
      </c>
      <c r="D338" s="170" t="s">
        <v>135</v>
      </c>
      <c r="E338" s="171" t="s">
        <v>776</v>
      </c>
      <c r="F338" s="172" t="s">
        <v>777</v>
      </c>
      <c r="G338" s="173" t="s">
        <v>244</v>
      </c>
      <c r="H338" s="174">
        <v>0.95299999999999996</v>
      </c>
      <c r="I338" s="175"/>
      <c r="J338" s="176">
        <f>ROUND(I338*H338,2)</f>
        <v>0</v>
      </c>
      <c r="K338" s="172" t="s">
        <v>139</v>
      </c>
      <c r="L338" s="40"/>
      <c r="M338" s="177" t="s">
        <v>5</v>
      </c>
      <c r="N338" s="178" t="s">
        <v>43</v>
      </c>
      <c r="O338" s="41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23" t="s">
        <v>208</v>
      </c>
      <c r="AT338" s="23" t="s">
        <v>135</v>
      </c>
      <c r="AU338" s="23" t="s">
        <v>141</v>
      </c>
      <c r="AY338" s="23" t="s">
        <v>132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141</v>
      </c>
      <c r="BK338" s="181">
        <f>ROUND(I338*H338,2)</f>
        <v>0</v>
      </c>
      <c r="BL338" s="23" t="s">
        <v>208</v>
      </c>
      <c r="BM338" s="23" t="s">
        <v>778</v>
      </c>
    </row>
    <row r="339" spans="2:65" s="1" customFormat="1" ht="38.25" customHeight="1">
      <c r="B339" s="169"/>
      <c r="C339" s="170">
        <v>145</v>
      </c>
      <c r="D339" s="170" t="s">
        <v>135</v>
      </c>
      <c r="E339" s="171" t="s">
        <v>779</v>
      </c>
      <c r="F339" s="172" t="s">
        <v>780</v>
      </c>
      <c r="G339" s="173" t="s">
        <v>244</v>
      </c>
      <c r="H339" s="174">
        <v>0.95299999999999996</v>
      </c>
      <c r="I339" s="175"/>
      <c r="J339" s="176">
        <f>ROUND(I339*H339,2)</f>
        <v>0</v>
      </c>
      <c r="K339" s="172" t="s">
        <v>139</v>
      </c>
      <c r="L339" s="40"/>
      <c r="M339" s="177" t="s">
        <v>5</v>
      </c>
      <c r="N339" s="178" t="s">
        <v>43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208</v>
      </c>
      <c r="AT339" s="23" t="s">
        <v>135</v>
      </c>
      <c r="AU339" s="23" t="s">
        <v>141</v>
      </c>
      <c r="AY339" s="23" t="s">
        <v>132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141</v>
      </c>
      <c r="BK339" s="181">
        <f>ROUND(I339*H339,2)</f>
        <v>0</v>
      </c>
      <c r="BL339" s="23" t="s">
        <v>208</v>
      </c>
      <c r="BM339" s="23" t="s">
        <v>781</v>
      </c>
    </row>
    <row r="340" spans="2:65" s="1" customFormat="1" ht="16.5" customHeight="1">
      <c r="B340" s="169"/>
      <c r="C340" s="170">
        <v>146</v>
      </c>
      <c r="D340" s="170" t="s">
        <v>135</v>
      </c>
      <c r="E340" s="171" t="s">
        <v>782</v>
      </c>
      <c r="F340" s="172" t="s">
        <v>783</v>
      </c>
      <c r="G340" s="173" t="s">
        <v>487</v>
      </c>
      <c r="H340" s="174">
        <v>1</v>
      </c>
      <c r="I340" s="175"/>
      <c r="J340" s="176">
        <f>ROUND(I340*H340,2)</f>
        <v>0</v>
      </c>
      <c r="K340" s="172" t="s">
        <v>5</v>
      </c>
      <c r="L340" s="40"/>
      <c r="M340" s="177" t="s">
        <v>5</v>
      </c>
      <c r="N340" s="178" t="s">
        <v>43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208</v>
      </c>
      <c r="AT340" s="23" t="s">
        <v>135</v>
      </c>
      <c r="AU340" s="23" t="s">
        <v>141</v>
      </c>
      <c r="AY340" s="23" t="s">
        <v>132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141</v>
      </c>
      <c r="BK340" s="181">
        <f>ROUND(I340*H340,2)</f>
        <v>0</v>
      </c>
      <c r="BL340" s="23" t="s">
        <v>208</v>
      </c>
      <c r="BM340" s="23" t="s">
        <v>784</v>
      </c>
    </row>
    <row r="341" spans="2:65" s="10" customFormat="1" ht="29.85" customHeight="1">
      <c r="B341" s="156"/>
      <c r="D341" s="157" t="s">
        <v>70</v>
      </c>
      <c r="E341" s="167" t="s">
        <v>785</v>
      </c>
      <c r="F341" s="167" t="s">
        <v>786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SUM(P342:P346)</f>
        <v>0</v>
      </c>
      <c r="Q341" s="162"/>
      <c r="R341" s="163">
        <f>SUM(R342:R346)</f>
        <v>1.6169999999999999E-3</v>
      </c>
      <c r="S341" s="162"/>
      <c r="T341" s="164">
        <f>SUM(T342:T346)</f>
        <v>0</v>
      </c>
      <c r="AR341" s="157" t="s">
        <v>141</v>
      </c>
      <c r="AT341" s="165" t="s">
        <v>70</v>
      </c>
      <c r="AU341" s="165" t="s">
        <v>78</v>
      </c>
      <c r="AY341" s="157" t="s">
        <v>132</v>
      </c>
      <c r="BK341" s="166">
        <f>SUM(BK342:BK346)</f>
        <v>0</v>
      </c>
    </row>
    <row r="342" spans="2:65" s="1" customFormat="1" ht="25.5" customHeight="1">
      <c r="B342" s="169"/>
      <c r="C342" s="170">
        <v>147</v>
      </c>
      <c r="D342" s="170" t="s">
        <v>135</v>
      </c>
      <c r="E342" s="171" t="s">
        <v>787</v>
      </c>
      <c r="F342" s="172" t="s">
        <v>788</v>
      </c>
      <c r="G342" s="173" t="s">
        <v>138</v>
      </c>
      <c r="H342" s="174">
        <v>4.9000000000000004</v>
      </c>
      <c r="I342" s="175"/>
      <c r="J342" s="176">
        <f>ROUND(I342*H342,2)</f>
        <v>0</v>
      </c>
      <c r="K342" s="172" t="s">
        <v>139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6.9999999999999994E-5</v>
      </c>
      <c r="R342" s="179">
        <f>Q342*H342</f>
        <v>3.4299999999999999E-4</v>
      </c>
      <c r="S342" s="179">
        <v>0</v>
      </c>
      <c r="T342" s="180">
        <f>S342*H342</f>
        <v>0</v>
      </c>
      <c r="AR342" s="23" t="s">
        <v>208</v>
      </c>
      <c r="AT342" s="23" t="s">
        <v>135</v>
      </c>
      <c r="AU342" s="23" t="s">
        <v>141</v>
      </c>
      <c r="AY342" s="23" t="s">
        <v>132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141</v>
      </c>
      <c r="BK342" s="181">
        <f>ROUND(I342*H342,2)</f>
        <v>0</v>
      </c>
      <c r="BL342" s="23" t="s">
        <v>208</v>
      </c>
      <c r="BM342" s="23" t="s">
        <v>789</v>
      </c>
    </row>
    <row r="343" spans="2:65" s="1" customFormat="1" ht="16.5" customHeight="1">
      <c r="B343" s="169"/>
      <c r="C343" s="170">
        <v>148</v>
      </c>
      <c r="D343" s="170" t="s">
        <v>135</v>
      </c>
      <c r="E343" s="171" t="s">
        <v>790</v>
      </c>
      <c r="F343" s="172" t="s">
        <v>791</v>
      </c>
      <c r="G343" s="173" t="s">
        <v>138</v>
      </c>
      <c r="H343" s="174">
        <v>4.9000000000000004</v>
      </c>
      <c r="I343" s="175"/>
      <c r="J343" s="176">
        <f>ROUND(I343*H343,2)</f>
        <v>0</v>
      </c>
      <c r="K343" s="172" t="s">
        <v>139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1.3999999999999999E-4</v>
      </c>
      <c r="R343" s="179">
        <f>Q343*H343</f>
        <v>6.8599999999999998E-4</v>
      </c>
      <c r="S343" s="179">
        <v>0</v>
      </c>
      <c r="T343" s="180">
        <f>S343*H343</f>
        <v>0</v>
      </c>
      <c r="AR343" s="23" t="s">
        <v>208</v>
      </c>
      <c r="AT343" s="23" t="s">
        <v>135</v>
      </c>
      <c r="AU343" s="23" t="s">
        <v>141</v>
      </c>
      <c r="AY343" s="23" t="s">
        <v>132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141</v>
      </c>
      <c r="BK343" s="181">
        <f>ROUND(I343*H343,2)</f>
        <v>0</v>
      </c>
      <c r="BL343" s="23" t="s">
        <v>208</v>
      </c>
      <c r="BM343" s="23" t="s">
        <v>792</v>
      </c>
    </row>
    <row r="344" spans="2:65" s="13" customFormat="1">
      <c r="B344" s="199"/>
      <c r="D344" s="183" t="s">
        <v>143</v>
      </c>
      <c r="E344" s="200" t="s">
        <v>5</v>
      </c>
      <c r="F344" s="201" t="s">
        <v>793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143</v>
      </c>
      <c r="AU344" s="200" t="s">
        <v>141</v>
      </c>
      <c r="AV344" s="13" t="s">
        <v>78</v>
      </c>
      <c r="AW344" s="13" t="s">
        <v>35</v>
      </c>
      <c r="AX344" s="13" t="s">
        <v>71</v>
      </c>
      <c r="AY344" s="200" t="s">
        <v>132</v>
      </c>
    </row>
    <row r="345" spans="2:65" s="11" customFormat="1">
      <c r="B345" s="182"/>
      <c r="D345" s="183" t="s">
        <v>143</v>
      </c>
      <c r="E345" s="184" t="s">
        <v>5</v>
      </c>
      <c r="F345" s="185" t="s">
        <v>794</v>
      </c>
      <c r="H345" s="186">
        <v>4.9000000000000004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143</v>
      </c>
      <c r="AU345" s="184" t="s">
        <v>141</v>
      </c>
      <c r="AV345" s="11" t="s">
        <v>141</v>
      </c>
      <c r="AW345" s="11" t="s">
        <v>35</v>
      </c>
      <c r="AX345" s="11" t="s">
        <v>78</v>
      </c>
      <c r="AY345" s="184" t="s">
        <v>132</v>
      </c>
    </row>
    <row r="346" spans="2:65" s="1" customFormat="1" ht="25.5" customHeight="1">
      <c r="B346" s="169"/>
      <c r="C346" s="170">
        <v>149</v>
      </c>
      <c r="D346" s="170" t="s">
        <v>135</v>
      </c>
      <c r="E346" s="171" t="s">
        <v>795</v>
      </c>
      <c r="F346" s="172" t="s">
        <v>796</v>
      </c>
      <c r="G346" s="173" t="s">
        <v>138</v>
      </c>
      <c r="H346" s="174">
        <v>4.9000000000000004</v>
      </c>
      <c r="I346" s="175"/>
      <c r="J346" s="176">
        <f>ROUND(I346*H346,2)</f>
        <v>0</v>
      </c>
      <c r="K346" s="172" t="s">
        <v>139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1.2E-4</v>
      </c>
      <c r="R346" s="179">
        <f>Q346*H346</f>
        <v>5.8800000000000009E-4</v>
      </c>
      <c r="S346" s="179">
        <v>0</v>
      </c>
      <c r="T346" s="180">
        <f>S346*H346</f>
        <v>0</v>
      </c>
      <c r="AR346" s="23" t="s">
        <v>208</v>
      </c>
      <c r="AT346" s="23" t="s">
        <v>135</v>
      </c>
      <c r="AU346" s="23" t="s">
        <v>141</v>
      </c>
      <c r="AY346" s="23" t="s">
        <v>132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141</v>
      </c>
      <c r="BK346" s="181">
        <f>ROUND(I346*H346,2)</f>
        <v>0</v>
      </c>
      <c r="BL346" s="23" t="s">
        <v>208</v>
      </c>
      <c r="BM346" s="23" t="s">
        <v>797</v>
      </c>
    </row>
    <row r="347" spans="2:65" s="10" customFormat="1" ht="29.85" customHeight="1">
      <c r="B347" s="156"/>
      <c r="D347" s="157" t="s">
        <v>70</v>
      </c>
      <c r="E347" s="167" t="s">
        <v>798</v>
      </c>
      <c r="F347" s="167" t="s">
        <v>799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SUM(P348:P365)</f>
        <v>0</v>
      </c>
      <c r="Q347" s="162"/>
      <c r="R347" s="163">
        <f>SUM(R348:R365)</f>
        <v>2.2532480000000001E-2</v>
      </c>
      <c r="S347" s="162"/>
      <c r="T347" s="164">
        <f>SUM(T348:T365)</f>
        <v>4.4038599999999999E-3</v>
      </c>
      <c r="AR347" s="157" t="s">
        <v>141</v>
      </c>
      <c r="AT347" s="165" t="s">
        <v>70</v>
      </c>
      <c r="AU347" s="165" t="s">
        <v>78</v>
      </c>
      <c r="AY347" s="157" t="s">
        <v>132</v>
      </c>
      <c r="BK347" s="166">
        <f>SUM(BK348:BK365)</f>
        <v>0</v>
      </c>
    </row>
    <row r="348" spans="2:65" s="1" customFormat="1" ht="16.5" customHeight="1">
      <c r="B348" s="169"/>
      <c r="C348" s="170">
        <v>150</v>
      </c>
      <c r="D348" s="170" t="s">
        <v>135</v>
      </c>
      <c r="E348" s="171" t="s">
        <v>215</v>
      </c>
      <c r="F348" s="172" t="s">
        <v>216</v>
      </c>
      <c r="G348" s="173" t="s">
        <v>138</v>
      </c>
      <c r="H348" s="174">
        <v>22.504000000000001</v>
      </c>
      <c r="I348" s="175"/>
      <c r="J348" s="176">
        <f>ROUND(I348*H348,2)</f>
        <v>0</v>
      </c>
      <c r="K348" s="172" t="s">
        <v>139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0</v>
      </c>
      <c r="R348" s="179">
        <f>Q348*H348</f>
        <v>0</v>
      </c>
      <c r="S348" s="179">
        <v>0</v>
      </c>
      <c r="T348" s="180">
        <f>S348*H348</f>
        <v>0</v>
      </c>
      <c r="AR348" s="23" t="s">
        <v>208</v>
      </c>
      <c r="AT348" s="23" t="s">
        <v>135</v>
      </c>
      <c r="AU348" s="23" t="s">
        <v>141</v>
      </c>
      <c r="AY348" s="23" t="s">
        <v>132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141</v>
      </c>
      <c r="BK348" s="181">
        <f>ROUND(I348*H348,2)</f>
        <v>0</v>
      </c>
      <c r="BL348" s="23" t="s">
        <v>208</v>
      </c>
      <c r="BM348" s="23" t="s">
        <v>800</v>
      </c>
    </row>
    <row r="349" spans="2:65" s="13" customFormat="1">
      <c r="B349" s="199"/>
      <c r="D349" s="183" t="s">
        <v>143</v>
      </c>
      <c r="E349" s="200" t="s">
        <v>5</v>
      </c>
      <c r="F349" s="201" t="s">
        <v>220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143</v>
      </c>
      <c r="AU349" s="200" t="s">
        <v>141</v>
      </c>
      <c r="AV349" s="13" t="s">
        <v>78</v>
      </c>
      <c r="AW349" s="13" t="s">
        <v>35</v>
      </c>
      <c r="AX349" s="13" t="s">
        <v>71</v>
      </c>
      <c r="AY349" s="200" t="s">
        <v>132</v>
      </c>
    </row>
    <row r="350" spans="2:65" s="11" customFormat="1">
      <c r="B350" s="182"/>
      <c r="D350" s="183" t="s">
        <v>143</v>
      </c>
      <c r="E350" s="184" t="s">
        <v>5</v>
      </c>
      <c r="F350" s="185" t="s">
        <v>801</v>
      </c>
      <c r="H350" s="186">
        <v>6.51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143</v>
      </c>
      <c r="AU350" s="184" t="s">
        <v>141</v>
      </c>
      <c r="AV350" s="11" t="s">
        <v>141</v>
      </c>
      <c r="AW350" s="11" t="s">
        <v>35</v>
      </c>
      <c r="AX350" s="11" t="s">
        <v>71</v>
      </c>
      <c r="AY350" s="184" t="s">
        <v>132</v>
      </c>
    </row>
    <row r="351" spans="2:65" s="13" customFormat="1">
      <c r="B351" s="199"/>
      <c r="D351" s="183" t="s">
        <v>143</v>
      </c>
      <c r="E351" s="200" t="s">
        <v>5</v>
      </c>
      <c r="F351" s="201" t="s">
        <v>802</v>
      </c>
      <c r="H351" s="200" t="s">
        <v>5</v>
      </c>
      <c r="I351" s="202"/>
      <c r="L351" s="199"/>
      <c r="M351" s="203"/>
      <c r="N351" s="204"/>
      <c r="O351" s="204"/>
      <c r="P351" s="204"/>
      <c r="Q351" s="204"/>
      <c r="R351" s="204"/>
      <c r="S351" s="204"/>
      <c r="T351" s="205"/>
      <c r="AT351" s="200" t="s">
        <v>143</v>
      </c>
      <c r="AU351" s="200" t="s">
        <v>141</v>
      </c>
      <c r="AV351" s="13" t="s">
        <v>78</v>
      </c>
      <c r="AW351" s="13" t="s">
        <v>35</v>
      </c>
      <c r="AX351" s="13" t="s">
        <v>71</v>
      </c>
      <c r="AY351" s="200" t="s">
        <v>132</v>
      </c>
    </row>
    <row r="352" spans="2:65" s="11" customFormat="1">
      <c r="B352" s="182"/>
      <c r="D352" s="183" t="s">
        <v>143</v>
      </c>
      <c r="E352" s="184" t="s">
        <v>5</v>
      </c>
      <c r="F352" s="185" t="s">
        <v>803</v>
      </c>
      <c r="H352" s="186">
        <v>5.49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143</v>
      </c>
      <c r="AU352" s="184" t="s">
        <v>141</v>
      </c>
      <c r="AV352" s="11" t="s">
        <v>141</v>
      </c>
      <c r="AW352" s="11" t="s">
        <v>35</v>
      </c>
      <c r="AX352" s="11" t="s">
        <v>71</v>
      </c>
      <c r="AY352" s="184" t="s">
        <v>132</v>
      </c>
    </row>
    <row r="353" spans="2:65" s="13" customFormat="1">
      <c r="B353" s="199"/>
      <c r="D353" s="183" t="s">
        <v>143</v>
      </c>
      <c r="E353" s="200" t="s">
        <v>5</v>
      </c>
      <c r="F353" s="201" t="s">
        <v>804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143</v>
      </c>
      <c r="AU353" s="200" t="s">
        <v>141</v>
      </c>
      <c r="AV353" s="13" t="s">
        <v>78</v>
      </c>
      <c r="AW353" s="13" t="s">
        <v>35</v>
      </c>
      <c r="AX353" s="13" t="s">
        <v>71</v>
      </c>
      <c r="AY353" s="200" t="s">
        <v>132</v>
      </c>
    </row>
    <row r="354" spans="2:65" s="11" customFormat="1">
      <c r="B354" s="182"/>
      <c r="D354" s="183" t="s">
        <v>143</v>
      </c>
      <c r="E354" s="184" t="s">
        <v>5</v>
      </c>
      <c r="F354" s="185" t="s">
        <v>617</v>
      </c>
      <c r="H354" s="186">
        <v>10.504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143</v>
      </c>
      <c r="AU354" s="184" t="s">
        <v>141</v>
      </c>
      <c r="AV354" s="11" t="s">
        <v>141</v>
      </c>
      <c r="AW354" s="11" t="s">
        <v>35</v>
      </c>
      <c r="AX354" s="11" t="s">
        <v>71</v>
      </c>
      <c r="AY354" s="184" t="s">
        <v>132</v>
      </c>
    </row>
    <row r="355" spans="2:65" s="12" customFormat="1">
      <c r="B355" s="191"/>
      <c r="D355" s="183" t="s">
        <v>143</v>
      </c>
      <c r="E355" s="192" t="s">
        <v>5</v>
      </c>
      <c r="F355" s="193" t="s">
        <v>145</v>
      </c>
      <c r="H355" s="194">
        <v>22.504000000000001</v>
      </c>
      <c r="I355" s="195"/>
      <c r="L355" s="191"/>
      <c r="M355" s="196"/>
      <c r="N355" s="197"/>
      <c r="O355" s="197"/>
      <c r="P355" s="197"/>
      <c r="Q355" s="197"/>
      <c r="R355" s="197"/>
      <c r="S355" s="197"/>
      <c r="T355" s="198"/>
      <c r="AT355" s="192" t="s">
        <v>143</v>
      </c>
      <c r="AU355" s="192" t="s">
        <v>141</v>
      </c>
      <c r="AV355" s="12" t="s">
        <v>140</v>
      </c>
      <c r="AW355" s="12" t="s">
        <v>35</v>
      </c>
      <c r="AX355" s="12" t="s">
        <v>78</v>
      </c>
      <c r="AY355" s="192" t="s">
        <v>132</v>
      </c>
    </row>
    <row r="356" spans="2:65" s="1" customFormat="1" ht="16.5" customHeight="1">
      <c r="B356" s="169"/>
      <c r="C356" s="170">
        <v>151</v>
      </c>
      <c r="D356" s="170" t="s">
        <v>135</v>
      </c>
      <c r="E356" s="171" t="s">
        <v>805</v>
      </c>
      <c r="F356" s="172" t="s">
        <v>806</v>
      </c>
      <c r="G356" s="173" t="s">
        <v>138</v>
      </c>
      <c r="H356" s="174">
        <v>14.206</v>
      </c>
      <c r="I356" s="175"/>
      <c r="J356" s="176">
        <f>ROUND(I356*H356,2)</f>
        <v>0</v>
      </c>
      <c r="K356" s="172" t="s">
        <v>139</v>
      </c>
      <c r="L356" s="40"/>
      <c r="M356" s="177" t="s">
        <v>5</v>
      </c>
      <c r="N356" s="178" t="s">
        <v>43</v>
      </c>
      <c r="O356" s="41"/>
      <c r="P356" s="179">
        <f>O356*H356</f>
        <v>0</v>
      </c>
      <c r="Q356" s="179">
        <v>1E-3</v>
      </c>
      <c r="R356" s="179">
        <f>Q356*H356</f>
        <v>1.4206E-2</v>
      </c>
      <c r="S356" s="179">
        <v>3.1E-4</v>
      </c>
      <c r="T356" s="180">
        <f>S356*H356</f>
        <v>4.4038599999999999E-3</v>
      </c>
      <c r="AR356" s="23" t="s">
        <v>208</v>
      </c>
      <c r="AT356" s="23" t="s">
        <v>135</v>
      </c>
      <c r="AU356" s="23" t="s">
        <v>141</v>
      </c>
      <c r="AY356" s="23" t="s">
        <v>132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141</v>
      </c>
      <c r="BK356" s="181">
        <f>ROUND(I356*H356,2)</f>
        <v>0</v>
      </c>
      <c r="BL356" s="23" t="s">
        <v>208</v>
      </c>
      <c r="BM356" s="23" t="s">
        <v>807</v>
      </c>
    </row>
    <row r="357" spans="2:65" s="13" customFormat="1">
      <c r="B357" s="199"/>
      <c r="D357" s="183" t="s">
        <v>143</v>
      </c>
      <c r="E357" s="200" t="s">
        <v>5</v>
      </c>
      <c r="F357" s="201" t="s">
        <v>804</v>
      </c>
      <c r="H357" s="200" t="s">
        <v>5</v>
      </c>
      <c r="I357" s="202"/>
      <c r="L357" s="199"/>
      <c r="M357" s="203"/>
      <c r="N357" s="204"/>
      <c r="O357" s="204"/>
      <c r="P357" s="204"/>
      <c r="Q357" s="204"/>
      <c r="R357" s="204"/>
      <c r="S357" s="204"/>
      <c r="T357" s="205"/>
      <c r="AT357" s="200" t="s">
        <v>143</v>
      </c>
      <c r="AU357" s="200" t="s">
        <v>141</v>
      </c>
      <c r="AV357" s="13" t="s">
        <v>78</v>
      </c>
      <c r="AW357" s="13" t="s">
        <v>35</v>
      </c>
      <c r="AX357" s="13" t="s">
        <v>71</v>
      </c>
      <c r="AY357" s="200" t="s">
        <v>132</v>
      </c>
    </row>
    <row r="358" spans="2:65" s="11" customFormat="1">
      <c r="B358" s="182"/>
      <c r="D358" s="183" t="s">
        <v>143</v>
      </c>
      <c r="E358" s="184" t="s">
        <v>5</v>
      </c>
      <c r="F358" s="185" t="s">
        <v>808</v>
      </c>
      <c r="H358" s="186">
        <v>1.56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143</v>
      </c>
      <c r="AU358" s="184" t="s">
        <v>141</v>
      </c>
      <c r="AV358" s="11" t="s">
        <v>141</v>
      </c>
      <c r="AW358" s="11" t="s">
        <v>35</v>
      </c>
      <c r="AX358" s="11" t="s">
        <v>71</v>
      </c>
      <c r="AY358" s="184" t="s">
        <v>132</v>
      </c>
    </row>
    <row r="359" spans="2:65" s="13" customFormat="1">
      <c r="B359" s="199"/>
      <c r="D359" s="183" t="s">
        <v>143</v>
      </c>
      <c r="E359" s="200" t="s">
        <v>5</v>
      </c>
      <c r="F359" s="201" t="s">
        <v>809</v>
      </c>
      <c r="H359" s="200" t="s">
        <v>5</v>
      </c>
      <c r="I359" s="202"/>
      <c r="L359" s="199"/>
      <c r="M359" s="203"/>
      <c r="N359" s="204"/>
      <c r="O359" s="204"/>
      <c r="P359" s="204"/>
      <c r="Q359" s="204"/>
      <c r="R359" s="204"/>
      <c r="S359" s="204"/>
      <c r="T359" s="205"/>
      <c r="AT359" s="200" t="s">
        <v>143</v>
      </c>
      <c r="AU359" s="200" t="s">
        <v>141</v>
      </c>
      <c r="AV359" s="13" t="s">
        <v>78</v>
      </c>
      <c r="AW359" s="13" t="s">
        <v>35</v>
      </c>
      <c r="AX359" s="13" t="s">
        <v>71</v>
      </c>
      <c r="AY359" s="200" t="s">
        <v>132</v>
      </c>
    </row>
    <row r="360" spans="2:65" s="11" customFormat="1">
      <c r="B360" s="182"/>
      <c r="D360" s="183" t="s">
        <v>143</v>
      </c>
      <c r="E360" s="184" t="s">
        <v>5</v>
      </c>
      <c r="F360" s="185" t="s">
        <v>810</v>
      </c>
      <c r="H360" s="186">
        <v>9.3859999999999992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143</v>
      </c>
      <c r="AU360" s="184" t="s">
        <v>141</v>
      </c>
      <c r="AV360" s="11" t="s">
        <v>141</v>
      </c>
      <c r="AW360" s="11" t="s">
        <v>35</v>
      </c>
      <c r="AX360" s="11" t="s">
        <v>71</v>
      </c>
      <c r="AY360" s="184" t="s">
        <v>132</v>
      </c>
    </row>
    <row r="361" spans="2:65" s="13" customFormat="1">
      <c r="B361" s="199"/>
      <c r="D361" s="183" t="s">
        <v>143</v>
      </c>
      <c r="E361" s="200" t="s">
        <v>5</v>
      </c>
      <c r="F361" s="201" t="s">
        <v>811</v>
      </c>
      <c r="H361" s="200" t="s">
        <v>5</v>
      </c>
      <c r="I361" s="202"/>
      <c r="L361" s="199"/>
      <c r="M361" s="203"/>
      <c r="N361" s="204"/>
      <c r="O361" s="204"/>
      <c r="P361" s="204"/>
      <c r="Q361" s="204"/>
      <c r="R361" s="204"/>
      <c r="S361" s="204"/>
      <c r="T361" s="205"/>
      <c r="AT361" s="200" t="s">
        <v>143</v>
      </c>
      <c r="AU361" s="200" t="s">
        <v>141</v>
      </c>
      <c r="AV361" s="13" t="s">
        <v>78</v>
      </c>
      <c r="AW361" s="13" t="s">
        <v>35</v>
      </c>
      <c r="AX361" s="13" t="s">
        <v>71</v>
      </c>
      <c r="AY361" s="200" t="s">
        <v>132</v>
      </c>
    </row>
    <row r="362" spans="2:65" s="11" customFormat="1">
      <c r="B362" s="182"/>
      <c r="D362" s="183" t="s">
        <v>143</v>
      </c>
      <c r="E362" s="184" t="s">
        <v>5</v>
      </c>
      <c r="F362" s="185" t="s">
        <v>812</v>
      </c>
      <c r="H362" s="186">
        <v>3.26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143</v>
      </c>
      <c r="AU362" s="184" t="s">
        <v>141</v>
      </c>
      <c r="AV362" s="11" t="s">
        <v>141</v>
      </c>
      <c r="AW362" s="11" t="s">
        <v>35</v>
      </c>
      <c r="AX362" s="11" t="s">
        <v>71</v>
      </c>
      <c r="AY362" s="184" t="s">
        <v>132</v>
      </c>
    </row>
    <row r="363" spans="2:65" s="12" customFormat="1">
      <c r="B363" s="191"/>
      <c r="D363" s="183" t="s">
        <v>143</v>
      </c>
      <c r="E363" s="192" t="s">
        <v>5</v>
      </c>
      <c r="F363" s="193" t="s">
        <v>145</v>
      </c>
      <c r="H363" s="194">
        <v>14.206</v>
      </c>
      <c r="I363" s="195"/>
      <c r="L363" s="191"/>
      <c r="M363" s="196"/>
      <c r="N363" s="197"/>
      <c r="O363" s="197"/>
      <c r="P363" s="197"/>
      <c r="Q363" s="197"/>
      <c r="R363" s="197"/>
      <c r="S363" s="197"/>
      <c r="T363" s="198"/>
      <c r="AT363" s="192" t="s">
        <v>143</v>
      </c>
      <c r="AU363" s="192" t="s">
        <v>141</v>
      </c>
      <c r="AV363" s="12" t="s">
        <v>140</v>
      </c>
      <c r="AW363" s="12" t="s">
        <v>35</v>
      </c>
      <c r="AX363" s="12" t="s">
        <v>78</v>
      </c>
      <c r="AY363" s="192" t="s">
        <v>132</v>
      </c>
    </row>
    <row r="364" spans="2:65" s="1" customFormat="1" ht="25.5" customHeight="1">
      <c r="B364" s="169"/>
      <c r="C364" s="170">
        <v>152</v>
      </c>
      <c r="D364" s="170" t="s">
        <v>135</v>
      </c>
      <c r="E364" s="171" t="s">
        <v>813</v>
      </c>
      <c r="F364" s="172" t="s">
        <v>814</v>
      </c>
      <c r="G364" s="173" t="s">
        <v>138</v>
      </c>
      <c r="H364" s="174">
        <v>22.504000000000001</v>
      </c>
      <c r="I364" s="175"/>
      <c r="J364" s="176">
        <f>ROUND(I364*H364,2)</f>
        <v>0</v>
      </c>
      <c r="K364" s="172" t="s">
        <v>139</v>
      </c>
      <c r="L364" s="40"/>
      <c r="M364" s="177" t="s">
        <v>5</v>
      </c>
      <c r="N364" s="178" t="s">
        <v>43</v>
      </c>
      <c r="O364" s="41"/>
      <c r="P364" s="179">
        <f>O364*H364</f>
        <v>0</v>
      </c>
      <c r="Q364" s="179">
        <v>2.1000000000000001E-4</v>
      </c>
      <c r="R364" s="179">
        <f>Q364*H364</f>
        <v>4.7258400000000002E-3</v>
      </c>
      <c r="S364" s="179">
        <v>0</v>
      </c>
      <c r="T364" s="180">
        <f>S364*H364</f>
        <v>0</v>
      </c>
      <c r="AR364" s="23" t="s">
        <v>208</v>
      </c>
      <c r="AT364" s="23" t="s">
        <v>135</v>
      </c>
      <c r="AU364" s="23" t="s">
        <v>141</v>
      </c>
      <c r="AY364" s="23" t="s">
        <v>132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141</v>
      </c>
      <c r="BK364" s="181">
        <f>ROUND(I364*H364,2)</f>
        <v>0</v>
      </c>
      <c r="BL364" s="23" t="s">
        <v>208</v>
      </c>
      <c r="BM364" s="23" t="s">
        <v>815</v>
      </c>
    </row>
    <row r="365" spans="2:65" s="1" customFormat="1" ht="16.5" customHeight="1">
      <c r="B365" s="169"/>
      <c r="C365" s="170">
        <v>153</v>
      </c>
      <c r="D365" s="170" t="s">
        <v>135</v>
      </c>
      <c r="E365" s="171" t="s">
        <v>816</v>
      </c>
      <c r="F365" s="172" t="s">
        <v>817</v>
      </c>
      <c r="G365" s="173" t="s">
        <v>138</v>
      </c>
      <c r="H365" s="174">
        <v>22.504000000000001</v>
      </c>
      <c r="I365" s="175"/>
      <c r="J365" s="176">
        <f>ROUND(I365*H365,2)</f>
        <v>0</v>
      </c>
      <c r="K365" s="172" t="s">
        <v>139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1.6000000000000001E-4</v>
      </c>
      <c r="R365" s="179">
        <f>Q365*H365</f>
        <v>3.6006400000000004E-3</v>
      </c>
      <c r="S365" s="179">
        <v>0</v>
      </c>
      <c r="T365" s="180">
        <f>S365*H365</f>
        <v>0</v>
      </c>
      <c r="AR365" s="23" t="s">
        <v>208</v>
      </c>
      <c r="AT365" s="23" t="s">
        <v>135</v>
      </c>
      <c r="AU365" s="23" t="s">
        <v>141</v>
      </c>
      <c r="AY365" s="23" t="s">
        <v>132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141</v>
      </c>
      <c r="BK365" s="181">
        <f>ROUND(I365*H365,2)</f>
        <v>0</v>
      </c>
      <c r="BL365" s="23" t="s">
        <v>208</v>
      </c>
      <c r="BM365" s="23" t="s">
        <v>818</v>
      </c>
    </row>
    <row r="366" spans="2:65" s="10" customFormat="1" ht="37.35" customHeight="1">
      <c r="B366" s="156"/>
      <c r="D366" s="157" t="s">
        <v>70</v>
      </c>
      <c r="E366" s="158" t="s">
        <v>819</v>
      </c>
      <c r="F366" s="158" t="s">
        <v>820</v>
      </c>
      <c r="I366" s="159"/>
      <c r="J366" s="160">
        <f>BK366</f>
        <v>0</v>
      </c>
      <c r="L366" s="156"/>
      <c r="M366" s="161"/>
      <c r="N366" s="162"/>
      <c r="O366" s="162"/>
      <c r="P366" s="163">
        <f>SUM(P367:P390)</f>
        <v>0</v>
      </c>
      <c r="Q366" s="162"/>
      <c r="R366" s="163">
        <f>SUM(R367:R390)</f>
        <v>0</v>
      </c>
      <c r="S366" s="162"/>
      <c r="T366" s="164">
        <f>SUM(T367:T390)</f>
        <v>0</v>
      </c>
      <c r="AR366" s="157" t="s">
        <v>140</v>
      </c>
      <c r="AT366" s="165" t="s">
        <v>70</v>
      </c>
      <c r="AU366" s="165" t="s">
        <v>71</v>
      </c>
      <c r="AY366" s="157" t="s">
        <v>132</v>
      </c>
      <c r="BK366" s="166">
        <f>SUM(BK367:BK390)</f>
        <v>0</v>
      </c>
    </row>
    <row r="367" spans="2:65" s="1" customFormat="1" ht="25.5" customHeight="1">
      <c r="B367" s="169"/>
      <c r="C367" s="170">
        <v>154</v>
      </c>
      <c r="D367" s="170" t="s">
        <v>135</v>
      </c>
      <c r="E367" s="171" t="s">
        <v>821</v>
      </c>
      <c r="F367" s="172" t="s">
        <v>822</v>
      </c>
      <c r="G367" s="173" t="s">
        <v>823</v>
      </c>
      <c r="H367" s="174">
        <v>58</v>
      </c>
      <c r="I367" s="175"/>
      <c r="J367" s="176">
        <f>ROUND(I367*H367,2)</f>
        <v>0</v>
      </c>
      <c r="K367" s="172" t="s">
        <v>139</v>
      </c>
      <c r="L367" s="40"/>
      <c r="M367" s="177" t="s">
        <v>5</v>
      </c>
      <c r="N367" s="178" t="s">
        <v>43</v>
      </c>
      <c r="O367" s="41"/>
      <c r="P367" s="179">
        <f>O367*H367</f>
        <v>0</v>
      </c>
      <c r="Q367" s="179">
        <v>0</v>
      </c>
      <c r="R367" s="179">
        <f>Q367*H367</f>
        <v>0</v>
      </c>
      <c r="S367" s="179">
        <v>0</v>
      </c>
      <c r="T367" s="180">
        <f>S367*H367</f>
        <v>0</v>
      </c>
      <c r="AR367" s="23" t="s">
        <v>824</v>
      </c>
      <c r="AT367" s="23" t="s">
        <v>135</v>
      </c>
      <c r="AU367" s="23" t="s">
        <v>78</v>
      </c>
      <c r="AY367" s="23" t="s">
        <v>132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141</v>
      </c>
      <c r="BK367" s="181">
        <f>ROUND(I367*H367,2)</f>
        <v>0</v>
      </c>
      <c r="BL367" s="23" t="s">
        <v>824</v>
      </c>
      <c r="BM367" s="23" t="s">
        <v>825</v>
      </c>
    </row>
    <row r="368" spans="2:65" s="13" customFormat="1">
      <c r="B368" s="199"/>
      <c r="D368" s="183" t="s">
        <v>143</v>
      </c>
      <c r="E368" s="200" t="s">
        <v>5</v>
      </c>
      <c r="F368" s="201" t="s">
        <v>826</v>
      </c>
      <c r="H368" s="200" t="s">
        <v>5</v>
      </c>
      <c r="I368" s="202"/>
      <c r="L368" s="199"/>
      <c r="M368" s="203"/>
      <c r="N368" s="204"/>
      <c r="O368" s="204"/>
      <c r="P368" s="204"/>
      <c r="Q368" s="204"/>
      <c r="R368" s="204"/>
      <c r="S368" s="204"/>
      <c r="T368" s="205"/>
      <c r="AT368" s="200" t="s">
        <v>143</v>
      </c>
      <c r="AU368" s="200" t="s">
        <v>78</v>
      </c>
      <c r="AV368" s="13" t="s">
        <v>78</v>
      </c>
      <c r="AW368" s="13" t="s">
        <v>35</v>
      </c>
      <c r="AX368" s="13" t="s">
        <v>71</v>
      </c>
      <c r="AY368" s="200" t="s">
        <v>132</v>
      </c>
    </row>
    <row r="369" spans="2:65" s="13" customFormat="1">
      <c r="B369" s="199"/>
      <c r="D369" s="183" t="s">
        <v>143</v>
      </c>
      <c r="E369" s="200" t="s">
        <v>5</v>
      </c>
      <c r="F369" s="201" t="s">
        <v>827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143</v>
      </c>
      <c r="AU369" s="200" t="s">
        <v>78</v>
      </c>
      <c r="AV369" s="13" t="s">
        <v>78</v>
      </c>
      <c r="AW369" s="13" t="s">
        <v>35</v>
      </c>
      <c r="AX369" s="13" t="s">
        <v>71</v>
      </c>
      <c r="AY369" s="200" t="s">
        <v>132</v>
      </c>
    </row>
    <row r="370" spans="2:65" s="11" customFormat="1">
      <c r="B370" s="182"/>
      <c r="D370" s="183" t="s">
        <v>143</v>
      </c>
      <c r="E370" s="184" t="s">
        <v>5</v>
      </c>
      <c r="F370" s="185" t="s">
        <v>208</v>
      </c>
      <c r="H370" s="186">
        <v>16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143</v>
      </c>
      <c r="AU370" s="184" t="s">
        <v>78</v>
      </c>
      <c r="AV370" s="11" t="s">
        <v>141</v>
      </c>
      <c r="AW370" s="11" t="s">
        <v>35</v>
      </c>
      <c r="AX370" s="11" t="s">
        <v>71</v>
      </c>
      <c r="AY370" s="184" t="s">
        <v>132</v>
      </c>
    </row>
    <row r="371" spans="2:65" s="13" customFormat="1">
      <c r="B371" s="199"/>
      <c r="D371" s="183" t="s">
        <v>143</v>
      </c>
      <c r="E371" s="200" t="s">
        <v>5</v>
      </c>
      <c r="F371" s="201" t="s">
        <v>828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143</v>
      </c>
      <c r="AU371" s="200" t="s">
        <v>78</v>
      </c>
      <c r="AV371" s="13" t="s">
        <v>78</v>
      </c>
      <c r="AW371" s="13" t="s">
        <v>35</v>
      </c>
      <c r="AX371" s="13" t="s">
        <v>71</v>
      </c>
      <c r="AY371" s="200" t="s">
        <v>132</v>
      </c>
    </row>
    <row r="372" spans="2:65" s="11" customFormat="1">
      <c r="B372" s="182"/>
      <c r="D372" s="183" t="s">
        <v>143</v>
      </c>
      <c r="E372" s="184" t="s">
        <v>5</v>
      </c>
      <c r="F372" s="185" t="s">
        <v>208</v>
      </c>
      <c r="H372" s="186">
        <v>16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143</v>
      </c>
      <c r="AU372" s="184" t="s">
        <v>78</v>
      </c>
      <c r="AV372" s="11" t="s">
        <v>141</v>
      </c>
      <c r="AW372" s="11" t="s">
        <v>35</v>
      </c>
      <c r="AX372" s="11" t="s">
        <v>71</v>
      </c>
      <c r="AY372" s="184" t="s">
        <v>132</v>
      </c>
    </row>
    <row r="373" spans="2:65" s="13" customFormat="1" ht="27">
      <c r="B373" s="199"/>
      <c r="D373" s="183" t="s">
        <v>143</v>
      </c>
      <c r="E373" s="200" t="s">
        <v>5</v>
      </c>
      <c r="F373" s="201" t="s">
        <v>829</v>
      </c>
      <c r="H373" s="200" t="s">
        <v>5</v>
      </c>
      <c r="I373" s="202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143</v>
      </c>
      <c r="AU373" s="200" t="s">
        <v>78</v>
      </c>
      <c r="AV373" s="13" t="s">
        <v>78</v>
      </c>
      <c r="AW373" s="13" t="s">
        <v>35</v>
      </c>
      <c r="AX373" s="13" t="s">
        <v>71</v>
      </c>
      <c r="AY373" s="200" t="s">
        <v>132</v>
      </c>
    </row>
    <row r="374" spans="2:65" s="11" customFormat="1">
      <c r="B374" s="182"/>
      <c r="D374" s="183" t="s">
        <v>143</v>
      </c>
      <c r="E374" s="184" t="s">
        <v>5</v>
      </c>
      <c r="F374" s="185" t="s">
        <v>141</v>
      </c>
      <c r="H374" s="186">
        <v>2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143</v>
      </c>
      <c r="AU374" s="184" t="s">
        <v>78</v>
      </c>
      <c r="AV374" s="11" t="s">
        <v>141</v>
      </c>
      <c r="AW374" s="11" t="s">
        <v>35</v>
      </c>
      <c r="AX374" s="11" t="s">
        <v>71</v>
      </c>
      <c r="AY374" s="184" t="s">
        <v>132</v>
      </c>
    </row>
    <row r="375" spans="2:65" s="13" customFormat="1">
      <c r="B375" s="199"/>
      <c r="D375" s="183" t="s">
        <v>143</v>
      </c>
      <c r="E375" s="200" t="s">
        <v>5</v>
      </c>
      <c r="F375" s="201" t="s">
        <v>830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143</v>
      </c>
      <c r="AU375" s="200" t="s">
        <v>78</v>
      </c>
      <c r="AV375" s="13" t="s">
        <v>78</v>
      </c>
      <c r="AW375" s="13" t="s">
        <v>35</v>
      </c>
      <c r="AX375" s="13" t="s">
        <v>71</v>
      </c>
      <c r="AY375" s="200" t="s">
        <v>132</v>
      </c>
    </row>
    <row r="376" spans="2:65" s="11" customFormat="1">
      <c r="B376" s="182"/>
      <c r="D376" s="183" t="s">
        <v>143</v>
      </c>
      <c r="E376" s="184" t="s">
        <v>5</v>
      </c>
      <c r="F376" s="185" t="s">
        <v>168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143</v>
      </c>
      <c r="AU376" s="184" t="s">
        <v>78</v>
      </c>
      <c r="AV376" s="11" t="s">
        <v>141</v>
      </c>
      <c r="AW376" s="11" t="s">
        <v>35</v>
      </c>
      <c r="AX376" s="11" t="s">
        <v>71</v>
      </c>
      <c r="AY376" s="184" t="s">
        <v>132</v>
      </c>
    </row>
    <row r="377" spans="2:65" s="13" customFormat="1">
      <c r="B377" s="199"/>
      <c r="D377" s="183" t="s">
        <v>143</v>
      </c>
      <c r="E377" s="200" t="s">
        <v>5</v>
      </c>
      <c r="F377" s="201" t="s">
        <v>831</v>
      </c>
      <c r="H377" s="200" t="s">
        <v>5</v>
      </c>
      <c r="I377" s="202"/>
      <c r="L377" s="199"/>
      <c r="M377" s="203"/>
      <c r="N377" s="204"/>
      <c r="O377" s="204"/>
      <c r="P377" s="204"/>
      <c r="Q377" s="204"/>
      <c r="R377" s="204"/>
      <c r="S377" s="204"/>
      <c r="T377" s="205"/>
      <c r="AT377" s="200" t="s">
        <v>143</v>
      </c>
      <c r="AU377" s="200" t="s">
        <v>78</v>
      </c>
      <c r="AV377" s="13" t="s">
        <v>78</v>
      </c>
      <c r="AW377" s="13" t="s">
        <v>35</v>
      </c>
      <c r="AX377" s="13" t="s">
        <v>71</v>
      </c>
      <c r="AY377" s="200" t="s">
        <v>132</v>
      </c>
    </row>
    <row r="378" spans="2:65" s="11" customFormat="1">
      <c r="B378" s="182"/>
      <c r="D378" s="183" t="s">
        <v>143</v>
      </c>
      <c r="E378" s="184" t="s">
        <v>5</v>
      </c>
      <c r="F378" s="185" t="s">
        <v>168</v>
      </c>
      <c r="H378" s="186">
        <v>8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143</v>
      </c>
      <c r="AU378" s="184" t="s">
        <v>78</v>
      </c>
      <c r="AV378" s="11" t="s">
        <v>141</v>
      </c>
      <c r="AW378" s="11" t="s">
        <v>35</v>
      </c>
      <c r="AX378" s="11" t="s">
        <v>71</v>
      </c>
      <c r="AY378" s="184" t="s">
        <v>132</v>
      </c>
    </row>
    <row r="379" spans="2:65" s="13" customFormat="1">
      <c r="B379" s="199"/>
      <c r="D379" s="183" t="s">
        <v>143</v>
      </c>
      <c r="E379" s="200" t="s">
        <v>5</v>
      </c>
      <c r="F379" s="201" t="s">
        <v>832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143</v>
      </c>
      <c r="AU379" s="200" t="s">
        <v>78</v>
      </c>
      <c r="AV379" s="13" t="s">
        <v>78</v>
      </c>
      <c r="AW379" s="13" t="s">
        <v>35</v>
      </c>
      <c r="AX379" s="13" t="s">
        <v>71</v>
      </c>
      <c r="AY379" s="200" t="s">
        <v>132</v>
      </c>
    </row>
    <row r="380" spans="2:65" s="11" customFormat="1">
      <c r="B380" s="182"/>
      <c r="D380" s="183" t="s">
        <v>143</v>
      </c>
      <c r="E380" s="184" t="s">
        <v>5</v>
      </c>
      <c r="F380" s="185" t="s">
        <v>168</v>
      </c>
      <c r="H380" s="186">
        <v>8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143</v>
      </c>
      <c r="AU380" s="184" t="s">
        <v>78</v>
      </c>
      <c r="AV380" s="11" t="s">
        <v>141</v>
      </c>
      <c r="AW380" s="11" t="s">
        <v>35</v>
      </c>
      <c r="AX380" s="11" t="s">
        <v>71</v>
      </c>
      <c r="AY380" s="184" t="s">
        <v>132</v>
      </c>
    </row>
    <row r="381" spans="2:65" s="12" customFormat="1">
      <c r="B381" s="191"/>
      <c r="D381" s="183" t="s">
        <v>143</v>
      </c>
      <c r="E381" s="192" t="s">
        <v>5</v>
      </c>
      <c r="F381" s="193" t="s">
        <v>145</v>
      </c>
      <c r="H381" s="194">
        <v>58</v>
      </c>
      <c r="I381" s="195"/>
      <c r="L381" s="191"/>
      <c r="M381" s="196"/>
      <c r="N381" s="197"/>
      <c r="O381" s="197"/>
      <c r="P381" s="197"/>
      <c r="Q381" s="197"/>
      <c r="R381" s="197"/>
      <c r="S381" s="197"/>
      <c r="T381" s="198"/>
      <c r="AT381" s="192" t="s">
        <v>143</v>
      </c>
      <c r="AU381" s="192" t="s">
        <v>78</v>
      </c>
      <c r="AV381" s="12" t="s">
        <v>140</v>
      </c>
      <c r="AW381" s="12" t="s">
        <v>35</v>
      </c>
      <c r="AX381" s="12" t="s">
        <v>78</v>
      </c>
      <c r="AY381" s="192" t="s">
        <v>132</v>
      </c>
    </row>
    <row r="382" spans="2:65" s="1" customFormat="1" ht="25.5" customHeight="1">
      <c r="B382" s="169"/>
      <c r="C382" s="170">
        <v>155</v>
      </c>
      <c r="D382" s="170" t="s">
        <v>135</v>
      </c>
      <c r="E382" s="171" t="s">
        <v>833</v>
      </c>
      <c r="F382" s="172" t="s">
        <v>834</v>
      </c>
      <c r="G382" s="173" t="s">
        <v>823</v>
      </c>
      <c r="H382" s="174">
        <v>16</v>
      </c>
      <c r="I382" s="175"/>
      <c r="J382" s="176">
        <f>ROUND(I382*H382,2)</f>
        <v>0</v>
      </c>
      <c r="K382" s="172" t="s">
        <v>139</v>
      </c>
      <c r="L382" s="40"/>
      <c r="M382" s="177" t="s">
        <v>5</v>
      </c>
      <c r="N382" s="178" t="s">
        <v>43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824</v>
      </c>
      <c r="AT382" s="23" t="s">
        <v>135</v>
      </c>
      <c r="AU382" s="23" t="s">
        <v>78</v>
      </c>
      <c r="AY382" s="23" t="s">
        <v>132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141</v>
      </c>
      <c r="BK382" s="181">
        <f>ROUND(I382*H382,2)</f>
        <v>0</v>
      </c>
      <c r="BL382" s="23" t="s">
        <v>824</v>
      </c>
      <c r="BM382" s="23" t="s">
        <v>835</v>
      </c>
    </row>
    <row r="383" spans="2:65" s="13" customFormat="1" ht="27">
      <c r="B383" s="199"/>
      <c r="D383" s="183" t="s">
        <v>143</v>
      </c>
      <c r="E383" s="200" t="s">
        <v>5</v>
      </c>
      <c r="F383" s="201" t="s">
        <v>836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143</v>
      </c>
      <c r="AU383" s="200" t="s">
        <v>78</v>
      </c>
      <c r="AV383" s="13" t="s">
        <v>78</v>
      </c>
      <c r="AW383" s="13" t="s">
        <v>35</v>
      </c>
      <c r="AX383" s="13" t="s">
        <v>71</v>
      </c>
      <c r="AY383" s="200" t="s">
        <v>132</v>
      </c>
    </row>
    <row r="384" spans="2:65" s="11" customFormat="1">
      <c r="B384" s="182"/>
      <c r="D384" s="183" t="s">
        <v>143</v>
      </c>
      <c r="E384" s="184" t="s">
        <v>5</v>
      </c>
      <c r="F384" s="185" t="s">
        <v>168</v>
      </c>
      <c r="H384" s="186">
        <v>8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143</v>
      </c>
      <c r="AU384" s="184" t="s">
        <v>78</v>
      </c>
      <c r="AV384" s="11" t="s">
        <v>141</v>
      </c>
      <c r="AW384" s="11" t="s">
        <v>35</v>
      </c>
      <c r="AX384" s="11" t="s">
        <v>71</v>
      </c>
      <c r="AY384" s="184" t="s">
        <v>132</v>
      </c>
    </row>
    <row r="385" spans="2:65" s="13" customFormat="1">
      <c r="B385" s="199"/>
      <c r="D385" s="183" t="s">
        <v>143</v>
      </c>
      <c r="E385" s="200" t="s">
        <v>5</v>
      </c>
      <c r="F385" s="201" t="s">
        <v>837</v>
      </c>
      <c r="H385" s="200" t="s">
        <v>5</v>
      </c>
      <c r="I385" s="202"/>
      <c r="L385" s="199"/>
      <c r="M385" s="203"/>
      <c r="N385" s="204"/>
      <c r="O385" s="204"/>
      <c r="P385" s="204"/>
      <c r="Q385" s="204"/>
      <c r="R385" s="204"/>
      <c r="S385" s="204"/>
      <c r="T385" s="205"/>
      <c r="AT385" s="200" t="s">
        <v>143</v>
      </c>
      <c r="AU385" s="200" t="s">
        <v>78</v>
      </c>
      <c r="AV385" s="13" t="s">
        <v>78</v>
      </c>
      <c r="AW385" s="13" t="s">
        <v>35</v>
      </c>
      <c r="AX385" s="13" t="s">
        <v>71</v>
      </c>
      <c r="AY385" s="200" t="s">
        <v>132</v>
      </c>
    </row>
    <row r="386" spans="2:65" s="11" customFormat="1">
      <c r="B386" s="182"/>
      <c r="D386" s="183" t="s">
        <v>143</v>
      </c>
      <c r="E386" s="184" t="s">
        <v>5</v>
      </c>
      <c r="F386" s="185" t="s">
        <v>168</v>
      </c>
      <c r="H386" s="186">
        <v>8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143</v>
      </c>
      <c r="AU386" s="184" t="s">
        <v>78</v>
      </c>
      <c r="AV386" s="11" t="s">
        <v>141</v>
      </c>
      <c r="AW386" s="11" t="s">
        <v>35</v>
      </c>
      <c r="AX386" s="11" t="s">
        <v>71</v>
      </c>
      <c r="AY386" s="184" t="s">
        <v>132</v>
      </c>
    </row>
    <row r="387" spans="2:65" s="12" customFormat="1">
      <c r="B387" s="191"/>
      <c r="D387" s="183" t="s">
        <v>143</v>
      </c>
      <c r="E387" s="192" t="s">
        <v>5</v>
      </c>
      <c r="F387" s="193" t="s">
        <v>145</v>
      </c>
      <c r="H387" s="194">
        <v>16</v>
      </c>
      <c r="I387" s="195"/>
      <c r="L387" s="191"/>
      <c r="M387" s="196"/>
      <c r="N387" s="197"/>
      <c r="O387" s="197"/>
      <c r="P387" s="197"/>
      <c r="Q387" s="197"/>
      <c r="R387" s="197"/>
      <c r="S387" s="197"/>
      <c r="T387" s="198"/>
      <c r="AT387" s="192" t="s">
        <v>143</v>
      </c>
      <c r="AU387" s="192" t="s">
        <v>78</v>
      </c>
      <c r="AV387" s="12" t="s">
        <v>140</v>
      </c>
      <c r="AW387" s="12" t="s">
        <v>35</v>
      </c>
      <c r="AX387" s="12" t="s">
        <v>78</v>
      </c>
      <c r="AY387" s="192" t="s">
        <v>132</v>
      </c>
    </row>
    <row r="388" spans="2:65" s="1" customFormat="1" ht="25.5" customHeight="1">
      <c r="B388" s="169"/>
      <c r="C388" s="170">
        <v>156</v>
      </c>
      <c r="D388" s="170" t="s">
        <v>135</v>
      </c>
      <c r="E388" s="171" t="s">
        <v>838</v>
      </c>
      <c r="F388" s="172" t="s">
        <v>839</v>
      </c>
      <c r="G388" s="173" t="s">
        <v>823</v>
      </c>
      <c r="H388" s="174">
        <v>4</v>
      </c>
      <c r="I388" s="175"/>
      <c r="J388" s="176">
        <f>ROUND(I388*H388,2)</f>
        <v>0</v>
      </c>
      <c r="K388" s="172" t="s">
        <v>139</v>
      </c>
      <c r="L388" s="40"/>
      <c r="M388" s="177" t="s">
        <v>5</v>
      </c>
      <c r="N388" s="178" t="s">
        <v>43</v>
      </c>
      <c r="O388" s="41"/>
      <c r="P388" s="179">
        <f>O388*H388</f>
        <v>0</v>
      </c>
      <c r="Q388" s="179">
        <v>0</v>
      </c>
      <c r="R388" s="179">
        <f>Q388*H388</f>
        <v>0</v>
      </c>
      <c r="S388" s="179">
        <v>0</v>
      </c>
      <c r="T388" s="180">
        <f>S388*H388</f>
        <v>0</v>
      </c>
      <c r="AR388" s="23" t="s">
        <v>824</v>
      </c>
      <c r="AT388" s="23" t="s">
        <v>135</v>
      </c>
      <c r="AU388" s="23" t="s">
        <v>78</v>
      </c>
      <c r="AY388" s="23" t="s">
        <v>132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141</v>
      </c>
      <c r="BK388" s="181">
        <f>ROUND(I388*H388,2)</f>
        <v>0</v>
      </c>
      <c r="BL388" s="23" t="s">
        <v>824</v>
      </c>
      <c r="BM388" s="23" t="s">
        <v>840</v>
      </c>
    </row>
    <row r="389" spans="2:65" s="13" customFormat="1">
      <c r="B389" s="199"/>
      <c r="D389" s="183" t="s">
        <v>143</v>
      </c>
      <c r="E389" s="200" t="s">
        <v>5</v>
      </c>
      <c r="F389" s="201" t="s">
        <v>841</v>
      </c>
      <c r="H389" s="200" t="s">
        <v>5</v>
      </c>
      <c r="I389" s="202"/>
      <c r="L389" s="199"/>
      <c r="M389" s="203"/>
      <c r="N389" s="204"/>
      <c r="O389" s="204"/>
      <c r="P389" s="204"/>
      <c r="Q389" s="204"/>
      <c r="R389" s="204"/>
      <c r="S389" s="204"/>
      <c r="T389" s="205"/>
      <c r="AT389" s="200" t="s">
        <v>143</v>
      </c>
      <c r="AU389" s="200" t="s">
        <v>78</v>
      </c>
      <c r="AV389" s="13" t="s">
        <v>78</v>
      </c>
      <c r="AW389" s="13" t="s">
        <v>35</v>
      </c>
      <c r="AX389" s="13" t="s">
        <v>71</v>
      </c>
      <c r="AY389" s="200" t="s">
        <v>132</v>
      </c>
    </row>
    <row r="390" spans="2:65" s="11" customFormat="1">
      <c r="B390" s="182"/>
      <c r="D390" s="183" t="s">
        <v>143</v>
      </c>
      <c r="E390" s="184" t="s">
        <v>5</v>
      </c>
      <c r="F390" s="185" t="s">
        <v>140</v>
      </c>
      <c r="H390" s="186">
        <v>4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143</v>
      </c>
      <c r="AU390" s="184" t="s">
        <v>78</v>
      </c>
      <c r="AV390" s="11" t="s">
        <v>141</v>
      </c>
      <c r="AW390" s="11" t="s">
        <v>35</v>
      </c>
      <c r="AX390" s="11" t="s">
        <v>78</v>
      </c>
      <c r="AY390" s="184" t="s">
        <v>132</v>
      </c>
    </row>
    <row r="391" spans="2:65" s="10" customFormat="1" ht="37.35" customHeight="1">
      <c r="B391" s="156"/>
      <c r="D391" s="157" t="s">
        <v>70</v>
      </c>
      <c r="E391" s="158" t="s">
        <v>842</v>
      </c>
      <c r="F391" s="158" t="s">
        <v>843</v>
      </c>
      <c r="I391" s="159"/>
      <c r="J391" s="160">
        <f>BK391</f>
        <v>0</v>
      </c>
      <c r="L391" s="156"/>
      <c r="M391" s="161"/>
      <c r="N391" s="162"/>
      <c r="O391" s="162"/>
      <c r="P391" s="163">
        <f>P392+P394</f>
        <v>0</v>
      </c>
      <c r="Q391" s="162"/>
      <c r="R391" s="163">
        <f>R392+R394</f>
        <v>0</v>
      </c>
      <c r="S391" s="162"/>
      <c r="T391" s="164">
        <f>T392+T394</f>
        <v>0</v>
      </c>
      <c r="AR391" s="157" t="s">
        <v>76</v>
      </c>
      <c r="AT391" s="165" t="s">
        <v>70</v>
      </c>
      <c r="AU391" s="165" t="s">
        <v>71</v>
      </c>
      <c r="AY391" s="157" t="s">
        <v>132</v>
      </c>
      <c r="BK391" s="166">
        <f>BK392+BK394</f>
        <v>0</v>
      </c>
    </row>
    <row r="392" spans="2:65" s="10" customFormat="1" ht="19.899999999999999" customHeight="1">
      <c r="B392" s="156"/>
      <c r="D392" s="157" t="s">
        <v>70</v>
      </c>
      <c r="E392" s="167" t="s">
        <v>844</v>
      </c>
      <c r="F392" s="167" t="s">
        <v>845</v>
      </c>
      <c r="I392" s="159"/>
      <c r="J392" s="168">
        <f>BK392</f>
        <v>0</v>
      </c>
      <c r="L392" s="156"/>
      <c r="M392" s="161"/>
      <c r="N392" s="162"/>
      <c r="O392" s="162"/>
      <c r="P392" s="163">
        <f>P393</f>
        <v>0</v>
      </c>
      <c r="Q392" s="162"/>
      <c r="R392" s="163">
        <f>R393</f>
        <v>0</v>
      </c>
      <c r="S392" s="162"/>
      <c r="T392" s="164">
        <f>T393</f>
        <v>0</v>
      </c>
      <c r="AR392" s="157" t="s">
        <v>76</v>
      </c>
      <c r="AT392" s="165" t="s">
        <v>70</v>
      </c>
      <c r="AU392" s="165" t="s">
        <v>78</v>
      </c>
      <c r="AY392" s="157" t="s">
        <v>132</v>
      </c>
      <c r="BK392" s="166">
        <f>BK393</f>
        <v>0</v>
      </c>
    </row>
    <row r="393" spans="2:65" s="1" customFormat="1" ht="16.5" customHeight="1">
      <c r="B393" s="169"/>
      <c r="C393" s="170">
        <v>157</v>
      </c>
      <c r="D393" s="170" t="s">
        <v>135</v>
      </c>
      <c r="E393" s="171" t="s">
        <v>846</v>
      </c>
      <c r="F393" s="172" t="s">
        <v>845</v>
      </c>
      <c r="G393" s="173" t="s">
        <v>388</v>
      </c>
      <c r="H393" s="174">
        <v>1</v>
      </c>
      <c r="I393" s="175"/>
      <c r="J393" s="176">
        <f>ROUND(I393*H393,2)</f>
        <v>0</v>
      </c>
      <c r="K393" s="172" t="s">
        <v>139</v>
      </c>
      <c r="L393" s="40"/>
      <c r="M393" s="177" t="s">
        <v>5</v>
      </c>
      <c r="N393" s="178" t="s">
        <v>43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847</v>
      </c>
      <c r="AT393" s="23" t="s">
        <v>135</v>
      </c>
      <c r="AU393" s="23" t="s">
        <v>141</v>
      </c>
      <c r="AY393" s="23" t="s">
        <v>132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141</v>
      </c>
      <c r="BK393" s="181">
        <f>ROUND(I393*H393,2)</f>
        <v>0</v>
      </c>
      <c r="BL393" s="23" t="s">
        <v>847</v>
      </c>
      <c r="BM393" s="23" t="s">
        <v>848</v>
      </c>
    </row>
    <row r="394" spans="2:65" s="10" customFormat="1" ht="29.85" customHeight="1">
      <c r="B394" s="156"/>
      <c r="D394" s="157" t="s">
        <v>70</v>
      </c>
      <c r="E394" s="167" t="s">
        <v>849</v>
      </c>
      <c r="F394" s="167" t="s">
        <v>850</v>
      </c>
      <c r="I394" s="159"/>
      <c r="J394" s="168">
        <f>BK394</f>
        <v>0</v>
      </c>
      <c r="L394" s="156"/>
      <c r="M394" s="161"/>
      <c r="N394" s="162"/>
      <c r="O394" s="162"/>
      <c r="P394" s="163">
        <f>P395</f>
        <v>0</v>
      </c>
      <c r="Q394" s="162"/>
      <c r="R394" s="163">
        <f>R395</f>
        <v>0</v>
      </c>
      <c r="S394" s="162"/>
      <c r="T394" s="164">
        <f>T395</f>
        <v>0</v>
      </c>
      <c r="AR394" s="157" t="s">
        <v>76</v>
      </c>
      <c r="AT394" s="165" t="s">
        <v>70</v>
      </c>
      <c r="AU394" s="165" t="s">
        <v>78</v>
      </c>
      <c r="AY394" s="157" t="s">
        <v>132</v>
      </c>
      <c r="BK394" s="166">
        <f>BK395</f>
        <v>0</v>
      </c>
    </row>
    <row r="395" spans="2:65" s="1" customFormat="1" ht="16.5" customHeight="1">
      <c r="B395" s="169"/>
      <c r="C395" s="170">
        <v>158</v>
      </c>
      <c r="D395" s="170" t="s">
        <v>135</v>
      </c>
      <c r="E395" s="171" t="s">
        <v>851</v>
      </c>
      <c r="F395" s="172" t="s">
        <v>850</v>
      </c>
      <c r="G395" s="173" t="s">
        <v>388</v>
      </c>
      <c r="H395" s="174">
        <v>1</v>
      </c>
      <c r="I395" s="175"/>
      <c r="J395" s="176">
        <f>ROUND(I395*H395,2)</f>
        <v>0</v>
      </c>
      <c r="K395" s="172" t="s">
        <v>139</v>
      </c>
      <c r="L395" s="40"/>
      <c r="M395" s="177" t="s">
        <v>5</v>
      </c>
      <c r="N395" s="216" t="s">
        <v>43</v>
      </c>
      <c r="O395" s="217"/>
      <c r="P395" s="218">
        <f>O395*H395</f>
        <v>0</v>
      </c>
      <c r="Q395" s="218">
        <v>0</v>
      </c>
      <c r="R395" s="218">
        <f>Q395*H395</f>
        <v>0</v>
      </c>
      <c r="S395" s="218">
        <v>0</v>
      </c>
      <c r="T395" s="219">
        <f>S395*H395</f>
        <v>0</v>
      </c>
      <c r="AR395" s="23" t="s">
        <v>847</v>
      </c>
      <c r="AT395" s="23" t="s">
        <v>135</v>
      </c>
      <c r="AU395" s="23" t="s">
        <v>141</v>
      </c>
      <c r="AY395" s="23" t="s">
        <v>132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23" t="s">
        <v>141</v>
      </c>
      <c r="BK395" s="181">
        <f>ROUND(I395*H395,2)</f>
        <v>0</v>
      </c>
      <c r="BL395" s="23" t="s">
        <v>847</v>
      </c>
      <c r="BM395" s="23" t="s">
        <v>852</v>
      </c>
    </row>
    <row r="396" spans="2:65" s="1" customFormat="1" ht="6.95" customHeight="1">
      <c r="B396" s="55"/>
      <c r="C396" s="56"/>
      <c r="D396" s="56"/>
      <c r="E396" s="56"/>
      <c r="F396" s="56"/>
      <c r="G396" s="56"/>
      <c r="H396" s="56"/>
      <c r="I396" s="122"/>
      <c r="J396" s="56"/>
      <c r="K396" s="56"/>
      <c r="L396" s="40"/>
    </row>
  </sheetData>
  <autoFilter ref="C99:K395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853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854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855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856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857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858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859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860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861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862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77</v>
      </c>
      <c r="F16" s="349" t="s">
        <v>863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864</v>
      </c>
      <c r="F17" s="349" t="s">
        <v>865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866</v>
      </c>
      <c r="F18" s="349" t="s">
        <v>867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868</v>
      </c>
      <c r="F19" s="349" t="s">
        <v>869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870</v>
      </c>
      <c r="F20" s="349" t="s">
        <v>871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872</v>
      </c>
      <c r="F21" s="349" t="s">
        <v>873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874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875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876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877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878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879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880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881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882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117</v>
      </c>
      <c r="F34" s="229"/>
      <c r="G34" s="349" t="s">
        <v>883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884</v>
      </c>
      <c r="F35" s="229"/>
      <c r="G35" s="349" t="s">
        <v>885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9" t="s">
        <v>886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118</v>
      </c>
      <c r="F37" s="229"/>
      <c r="G37" s="349" t="s">
        <v>887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119</v>
      </c>
      <c r="F38" s="229"/>
      <c r="G38" s="349" t="s">
        <v>888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120</v>
      </c>
      <c r="F39" s="229"/>
      <c r="G39" s="349" t="s">
        <v>889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890</v>
      </c>
      <c r="F40" s="229"/>
      <c r="G40" s="349" t="s">
        <v>891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892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893</v>
      </c>
      <c r="F42" s="229"/>
      <c r="G42" s="349" t="s">
        <v>894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122</v>
      </c>
      <c r="F43" s="229"/>
      <c r="G43" s="349" t="s">
        <v>895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896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897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898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899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900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901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902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903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904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905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906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907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908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909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910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911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912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913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914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915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916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917</v>
      </c>
      <c r="D74" s="245"/>
      <c r="E74" s="245"/>
      <c r="F74" s="245" t="s">
        <v>918</v>
      </c>
      <c r="G74" s="246"/>
      <c r="H74" s="245" t="s">
        <v>118</v>
      </c>
      <c r="I74" s="245" t="s">
        <v>56</v>
      </c>
      <c r="J74" s="245" t="s">
        <v>919</v>
      </c>
      <c r="K74" s="244"/>
    </row>
    <row r="75" spans="2:11" ht="17.25" customHeight="1">
      <c r="B75" s="243"/>
      <c r="C75" s="247" t="s">
        <v>920</v>
      </c>
      <c r="D75" s="247"/>
      <c r="E75" s="247"/>
      <c r="F75" s="248" t="s">
        <v>921</v>
      </c>
      <c r="G75" s="249"/>
      <c r="H75" s="247"/>
      <c r="I75" s="247"/>
      <c r="J75" s="247" t="s">
        <v>922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923</v>
      </c>
      <c r="G77" s="251"/>
      <c r="H77" s="233" t="s">
        <v>924</v>
      </c>
      <c r="I77" s="233" t="s">
        <v>925</v>
      </c>
      <c r="J77" s="233">
        <v>20</v>
      </c>
      <c r="K77" s="244"/>
    </row>
    <row r="78" spans="2:11" ht="15" customHeight="1">
      <c r="B78" s="243"/>
      <c r="C78" s="233" t="s">
        <v>926</v>
      </c>
      <c r="D78" s="233"/>
      <c r="E78" s="233"/>
      <c r="F78" s="252" t="s">
        <v>923</v>
      </c>
      <c r="G78" s="251"/>
      <c r="H78" s="233" t="s">
        <v>927</v>
      </c>
      <c r="I78" s="233" t="s">
        <v>925</v>
      </c>
      <c r="J78" s="233">
        <v>120</v>
      </c>
      <c r="K78" s="244"/>
    </row>
    <row r="79" spans="2:11" ht="15" customHeight="1">
      <c r="B79" s="253"/>
      <c r="C79" s="233" t="s">
        <v>928</v>
      </c>
      <c r="D79" s="233"/>
      <c r="E79" s="233"/>
      <c r="F79" s="252" t="s">
        <v>929</v>
      </c>
      <c r="G79" s="251"/>
      <c r="H79" s="233" t="s">
        <v>930</v>
      </c>
      <c r="I79" s="233" t="s">
        <v>925</v>
      </c>
      <c r="J79" s="233">
        <v>50</v>
      </c>
      <c r="K79" s="244"/>
    </row>
    <row r="80" spans="2:11" ht="15" customHeight="1">
      <c r="B80" s="253"/>
      <c r="C80" s="233" t="s">
        <v>931</v>
      </c>
      <c r="D80" s="233"/>
      <c r="E80" s="233"/>
      <c r="F80" s="252" t="s">
        <v>923</v>
      </c>
      <c r="G80" s="251"/>
      <c r="H80" s="233" t="s">
        <v>932</v>
      </c>
      <c r="I80" s="233" t="s">
        <v>933</v>
      </c>
      <c r="J80" s="233"/>
      <c r="K80" s="244"/>
    </row>
    <row r="81" spans="2:11" ht="15" customHeight="1">
      <c r="B81" s="253"/>
      <c r="C81" s="254" t="s">
        <v>934</v>
      </c>
      <c r="D81" s="254"/>
      <c r="E81" s="254"/>
      <c r="F81" s="255" t="s">
        <v>929</v>
      </c>
      <c r="G81" s="254"/>
      <c r="H81" s="254" t="s">
        <v>935</v>
      </c>
      <c r="I81" s="254" t="s">
        <v>925</v>
      </c>
      <c r="J81" s="254">
        <v>15</v>
      </c>
      <c r="K81" s="244"/>
    </row>
    <row r="82" spans="2:11" ht="15" customHeight="1">
      <c r="B82" s="253"/>
      <c r="C82" s="254" t="s">
        <v>936</v>
      </c>
      <c r="D82" s="254"/>
      <c r="E82" s="254"/>
      <c r="F82" s="255" t="s">
        <v>929</v>
      </c>
      <c r="G82" s="254"/>
      <c r="H82" s="254" t="s">
        <v>937</v>
      </c>
      <c r="I82" s="254" t="s">
        <v>925</v>
      </c>
      <c r="J82" s="254">
        <v>15</v>
      </c>
      <c r="K82" s="244"/>
    </row>
    <row r="83" spans="2:11" ht="15" customHeight="1">
      <c r="B83" s="253"/>
      <c r="C83" s="254" t="s">
        <v>938</v>
      </c>
      <c r="D83" s="254"/>
      <c r="E83" s="254"/>
      <c r="F83" s="255" t="s">
        <v>929</v>
      </c>
      <c r="G83" s="254"/>
      <c r="H83" s="254" t="s">
        <v>939</v>
      </c>
      <c r="I83" s="254" t="s">
        <v>925</v>
      </c>
      <c r="J83" s="254">
        <v>20</v>
      </c>
      <c r="K83" s="244"/>
    </row>
    <row r="84" spans="2:11" ht="15" customHeight="1">
      <c r="B84" s="253"/>
      <c r="C84" s="254" t="s">
        <v>940</v>
      </c>
      <c r="D84" s="254"/>
      <c r="E84" s="254"/>
      <c r="F84" s="255" t="s">
        <v>929</v>
      </c>
      <c r="G84" s="254"/>
      <c r="H84" s="254" t="s">
        <v>941</v>
      </c>
      <c r="I84" s="254" t="s">
        <v>925</v>
      </c>
      <c r="J84" s="254">
        <v>20</v>
      </c>
      <c r="K84" s="244"/>
    </row>
    <row r="85" spans="2:11" ht="15" customHeight="1">
      <c r="B85" s="253"/>
      <c r="C85" s="233" t="s">
        <v>942</v>
      </c>
      <c r="D85" s="233"/>
      <c r="E85" s="233"/>
      <c r="F85" s="252" t="s">
        <v>929</v>
      </c>
      <c r="G85" s="251"/>
      <c r="H85" s="233" t="s">
        <v>943</v>
      </c>
      <c r="I85" s="233" t="s">
        <v>925</v>
      </c>
      <c r="J85" s="233">
        <v>50</v>
      </c>
      <c r="K85" s="244"/>
    </row>
    <row r="86" spans="2:11" ht="15" customHeight="1">
      <c r="B86" s="253"/>
      <c r="C86" s="233" t="s">
        <v>944</v>
      </c>
      <c r="D86" s="233"/>
      <c r="E86" s="233"/>
      <c r="F86" s="252" t="s">
        <v>929</v>
      </c>
      <c r="G86" s="251"/>
      <c r="H86" s="233" t="s">
        <v>945</v>
      </c>
      <c r="I86" s="233" t="s">
        <v>925</v>
      </c>
      <c r="J86" s="233">
        <v>20</v>
      </c>
      <c r="K86" s="244"/>
    </row>
    <row r="87" spans="2:11" ht="15" customHeight="1">
      <c r="B87" s="253"/>
      <c r="C87" s="233" t="s">
        <v>946</v>
      </c>
      <c r="D87" s="233"/>
      <c r="E87" s="233"/>
      <c r="F87" s="252" t="s">
        <v>929</v>
      </c>
      <c r="G87" s="251"/>
      <c r="H87" s="233" t="s">
        <v>947</v>
      </c>
      <c r="I87" s="233" t="s">
        <v>925</v>
      </c>
      <c r="J87" s="233">
        <v>20</v>
      </c>
      <c r="K87" s="244"/>
    </row>
    <row r="88" spans="2:11" ht="15" customHeight="1">
      <c r="B88" s="253"/>
      <c r="C88" s="233" t="s">
        <v>948</v>
      </c>
      <c r="D88" s="233"/>
      <c r="E88" s="233"/>
      <c r="F88" s="252" t="s">
        <v>929</v>
      </c>
      <c r="G88" s="251"/>
      <c r="H88" s="233" t="s">
        <v>949</v>
      </c>
      <c r="I88" s="233" t="s">
        <v>925</v>
      </c>
      <c r="J88" s="233">
        <v>50</v>
      </c>
      <c r="K88" s="244"/>
    </row>
    <row r="89" spans="2:11" ht="15" customHeight="1">
      <c r="B89" s="253"/>
      <c r="C89" s="233" t="s">
        <v>950</v>
      </c>
      <c r="D89" s="233"/>
      <c r="E89" s="233"/>
      <c r="F89" s="252" t="s">
        <v>929</v>
      </c>
      <c r="G89" s="251"/>
      <c r="H89" s="233" t="s">
        <v>950</v>
      </c>
      <c r="I89" s="233" t="s">
        <v>925</v>
      </c>
      <c r="J89" s="233">
        <v>50</v>
      </c>
      <c r="K89" s="244"/>
    </row>
    <row r="90" spans="2:11" ht="15" customHeight="1">
      <c r="B90" s="253"/>
      <c r="C90" s="233" t="s">
        <v>123</v>
      </c>
      <c r="D90" s="233"/>
      <c r="E90" s="233"/>
      <c r="F90" s="252" t="s">
        <v>929</v>
      </c>
      <c r="G90" s="251"/>
      <c r="H90" s="233" t="s">
        <v>951</v>
      </c>
      <c r="I90" s="233" t="s">
        <v>925</v>
      </c>
      <c r="J90" s="233">
        <v>255</v>
      </c>
      <c r="K90" s="244"/>
    </row>
    <row r="91" spans="2:11" ht="15" customHeight="1">
      <c r="B91" s="253"/>
      <c r="C91" s="233" t="s">
        <v>952</v>
      </c>
      <c r="D91" s="233"/>
      <c r="E91" s="233"/>
      <c r="F91" s="252" t="s">
        <v>923</v>
      </c>
      <c r="G91" s="251"/>
      <c r="H91" s="233" t="s">
        <v>953</v>
      </c>
      <c r="I91" s="233" t="s">
        <v>954</v>
      </c>
      <c r="J91" s="233"/>
      <c r="K91" s="244"/>
    </row>
    <row r="92" spans="2:11" ht="15" customHeight="1">
      <c r="B92" s="253"/>
      <c r="C92" s="233" t="s">
        <v>955</v>
      </c>
      <c r="D92" s="233"/>
      <c r="E92" s="233"/>
      <c r="F92" s="252" t="s">
        <v>923</v>
      </c>
      <c r="G92" s="251"/>
      <c r="H92" s="233" t="s">
        <v>956</v>
      </c>
      <c r="I92" s="233" t="s">
        <v>957</v>
      </c>
      <c r="J92" s="233"/>
      <c r="K92" s="244"/>
    </row>
    <row r="93" spans="2:11" ht="15" customHeight="1">
      <c r="B93" s="253"/>
      <c r="C93" s="233" t="s">
        <v>958</v>
      </c>
      <c r="D93" s="233"/>
      <c r="E93" s="233"/>
      <c r="F93" s="252" t="s">
        <v>923</v>
      </c>
      <c r="G93" s="251"/>
      <c r="H93" s="233" t="s">
        <v>958</v>
      </c>
      <c r="I93" s="233" t="s">
        <v>957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923</v>
      </c>
      <c r="G94" s="251"/>
      <c r="H94" s="233" t="s">
        <v>959</v>
      </c>
      <c r="I94" s="233" t="s">
        <v>957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923</v>
      </c>
      <c r="G95" s="251"/>
      <c r="H95" s="233" t="s">
        <v>960</v>
      </c>
      <c r="I95" s="233" t="s">
        <v>957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961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917</v>
      </c>
      <c r="D101" s="245"/>
      <c r="E101" s="245"/>
      <c r="F101" s="245" t="s">
        <v>918</v>
      </c>
      <c r="G101" s="246"/>
      <c r="H101" s="245" t="s">
        <v>118</v>
      </c>
      <c r="I101" s="245" t="s">
        <v>56</v>
      </c>
      <c r="J101" s="245" t="s">
        <v>919</v>
      </c>
      <c r="K101" s="244"/>
    </row>
    <row r="102" spans="2:11" ht="17.25" customHeight="1">
      <c r="B102" s="243"/>
      <c r="C102" s="247" t="s">
        <v>920</v>
      </c>
      <c r="D102" s="247"/>
      <c r="E102" s="247"/>
      <c r="F102" s="248" t="s">
        <v>921</v>
      </c>
      <c r="G102" s="249"/>
      <c r="H102" s="247"/>
      <c r="I102" s="247"/>
      <c r="J102" s="247" t="s">
        <v>922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923</v>
      </c>
      <c r="G104" s="261"/>
      <c r="H104" s="233" t="s">
        <v>962</v>
      </c>
      <c r="I104" s="233" t="s">
        <v>925</v>
      </c>
      <c r="J104" s="233">
        <v>20</v>
      </c>
      <c r="K104" s="244"/>
    </row>
    <row r="105" spans="2:11" ht="15" customHeight="1">
      <c r="B105" s="243"/>
      <c r="C105" s="233" t="s">
        <v>926</v>
      </c>
      <c r="D105" s="233"/>
      <c r="E105" s="233"/>
      <c r="F105" s="252" t="s">
        <v>923</v>
      </c>
      <c r="G105" s="233"/>
      <c r="H105" s="233" t="s">
        <v>962</v>
      </c>
      <c r="I105" s="233" t="s">
        <v>925</v>
      </c>
      <c r="J105" s="233">
        <v>120</v>
      </c>
      <c r="K105" s="244"/>
    </row>
    <row r="106" spans="2:11" ht="15" customHeight="1">
      <c r="B106" s="253"/>
      <c r="C106" s="233" t="s">
        <v>928</v>
      </c>
      <c r="D106" s="233"/>
      <c r="E106" s="233"/>
      <c r="F106" s="252" t="s">
        <v>929</v>
      </c>
      <c r="G106" s="233"/>
      <c r="H106" s="233" t="s">
        <v>962</v>
      </c>
      <c r="I106" s="233" t="s">
        <v>925</v>
      </c>
      <c r="J106" s="233">
        <v>50</v>
      </c>
      <c r="K106" s="244"/>
    </row>
    <row r="107" spans="2:11" ht="15" customHeight="1">
      <c r="B107" s="253"/>
      <c r="C107" s="233" t="s">
        <v>931</v>
      </c>
      <c r="D107" s="233"/>
      <c r="E107" s="233"/>
      <c r="F107" s="252" t="s">
        <v>923</v>
      </c>
      <c r="G107" s="233"/>
      <c r="H107" s="233" t="s">
        <v>962</v>
      </c>
      <c r="I107" s="233" t="s">
        <v>933</v>
      </c>
      <c r="J107" s="233"/>
      <c r="K107" s="244"/>
    </row>
    <row r="108" spans="2:11" ht="15" customHeight="1">
      <c r="B108" s="253"/>
      <c r="C108" s="233" t="s">
        <v>942</v>
      </c>
      <c r="D108" s="233"/>
      <c r="E108" s="233"/>
      <c r="F108" s="252" t="s">
        <v>929</v>
      </c>
      <c r="G108" s="233"/>
      <c r="H108" s="233" t="s">
        <v>962</v>
      </c>
      <c r="I108" s="233" t="s">
        <v>925</v>
      </c>
      <c r="J108" s="233">
        <v>50</v>
      </c>
      <c r="K108" s="244"/>
    </row>
    <row r="109" spans="2:11" ht="15" customHeight="1">
      <c r="B109" s="253"/>
      <c r="C109" s="233" t="s">
        <v>950</v>
      </c>
      <c r="D109" s="233"/>
      <c r="E109" s="233"/>
      <c r="F109" s="252" t="s">
        <v>929</v>
      </c>
      <c r="G109" s="233"/>
      <c r="H109" s="233" t="s">
        <v>962</v>
      </c>
      <c r="I109" s="233" t="s">
        <v>925</v>
      </c>
      <c r="J109" s="233">
        <v>50</v>
      </c>
      <c r="K109" s="244"/>
    </row>
    <row r="110" spans="2:11" ht="15" customHeight="1">
      <c r="B110" s="253"/>
      <c r="C110" s="233" t="s">
        <v>948</v>
      </c>
      <c r="D110" s="233"/>
      <c r="E110" s="233"/>
      <c r="F110" s="252" t="s">
        <v>929</v>
      </c>
      <c r="G110" s="233"/>
      <c r="H110" s="233" t="s">
        <v>962</v>
      </c>
      <c r="I110" s="233" t="s">
        <v>925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923</v>
      </c>
      <c r="G111" s="233"/>
      <c r="H111" s="233" t="s">
        <v>963</v>
      </c>
      <c r="I111" s="233" t="s">
        <v>925</v>
      </c>
      <c r="J111" s="233">
        <v>20</v>
      </c>
      <c r="K111" s="244"/>
    </row>
    <row r="112" spans="2:11" ht="15" customHeight="1">
      <c r="B112" s="253"/>
      <c r="C112" s="233" t="s">
        <v>964</v>
      </c>
      <c r="D112" s="233"/>
      <c r="E112" s="233"/>
      <c r="F112" s="252" t="s">
        <v>923</v>
      </c>
      <c r="G112" s="233"/>
      <c r="H112" s="233" t="s">
        <v>965</v>
      </c>
      <c r="I112" s="233" t="s">
        <v>925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923</v>
      </c>
      <c r="G113" s="233"/>
      <c r="H113" s="233" t="s">
        <v>966</v>
      </c>
      <c r="I113" s="233" t="s">
        <v>957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923</v>
      </c>
      <c r="G114" s="233"/>
      <c r="H114" s="233" t="s">
        <v>967</v>
      </c>
      <c r="I114" s="233" t="s">
        <v>957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923</v>
      </c>
      <c r="G115" s="233"/>
      <c r="H115" s="233" t="s">
        <v>968</v>
      </c>
      <c r="I115" s="233" t="s">
        <v>969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970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917</v>
      </c>
      <c r="D121" s="245"/>
      <c r="E121" s="245"/>
      <c r="F121" s="245" t="s">
        <v>918</v>
      </c>
      <c r="G121" s="246"/>
      <c r="H121" s="245" t="s">
        <v>118</v>
      </c>
      <c r="I121" s="245" t="s">
        <v>56</v>
      </c>
      <c r="J121" s="245" t="s">
        <v>919</v>
      </c>
      <c r="K121" s="271"/>
    </row>
    <row r="122" spans="2:11" ht="17.25" customHeight="1">
      <c r="B122" s="270"/>
      <c r="C122" s="247" t="s">
        <v>920</v>
      </c>
      <c r="D122" s="247"/>
      <c r="E122" s="247"/>
      <c r="F122" s="248" t="s">
        <v>921</v>
      </c>
      <c r="G122" s="249"/>
      <c r="H122" s="247"/>
      <c r="I122" s="247"/>
      <c r="J122" s="247" t="s">
        <v>922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926</v>
      </c>
      <c r="D124" s="250"/>
      <c r="E124" s="250"/>
      <c r="F124" s="252" t="s">
        <v>923</v>
      </c>
      <c r="G124" s="233"/>
      <c r="H124" s="233" t="s">
        <v>962</v>
      </c>
      <c r="I124" s="233" t="s">
        <v>925</v>
      </c>
      <c r="J124" s="233">
        <v>120</v>
      </c>
      <c r="K124" s="274"/>
    </row>
    <row r="125" spans="2:11" ht="15" customHeight="1">
      <c r="B125" s="272"/>
      <c r="C125" s="233" t="s">
        <v>971</v>
      </c>
      <c r="D125" s="233"/>
      <c r="E125" s="233"/>
      <c r="F125" s="252" t="s">
        <v>923</v>
      </c>
      <c r="G125" s="233"/>
      <c r="H125" s="233" t="s">
        <v>972</v>
      </c>
      <c r="I125" s="233" t="s">
        <v>925</v>
      </c>
      <c r="J125" s="233" t="s">
        <v>973</v>
      </c>
      <c r="K125" s="274"/>
    </row>
    <row r="126" spans="2:11" ht="15" customHeight="1">
      <c r="B126" s="272"/>
      <c r="C126" s="233" t="s">
        <v>872</v>
      </c>
      <c r="D126" s="233"/>
      <c r="E126" s="233"/>
      <c r="F126" s="252" t="s">
        <v>923</v>
      </c>
      <c r="G126" s="233"/>
      <c r="H126" s="233" t="s">
        <v>974</v>
      </c>
      <c r="I126" s="233" t="s">
        <v>925</v>
      </c>
      <c r="J126" s="233" t="s">
        <v>973</v>
      </c>
      <c r="K126" s="274"/>
    </row>
    <row r="127" spans="2:11" ht="15" customHeight="1">
      <c r="B127" s="272"/>
      <c r="C127" s="233" t="s">
        <v>934</v>
      </c>
      <c r="D127" s="233"/>
      <c r="E127" s="233"/>
      <c r="F127" s="252" t="s">
        <v>929</v>
      </c>
      <c r="G127" s="233"/>
      <c r="H127" s="233" t="s">
        <v>935</v>
      </c>
      <c r="I127" s="233" t="s">
        <v>925</v>
      </c>
      <c r="J127" s="233">
        <v>15</v>
      </c>
      <c r="K127" s="274"/>
    </row>
    <row r="128" spans="2:11" ht="15" customHeight="1">
      <c r="B128" s="272"/>
      <c r="C128" s="254" t="s">
        <v>936</v>
      </c>
      <c r="D128" s="254"/>
      <c r="E128" s="254"/>
      <c r="F128" s="255" t="s">
        <v>929</v>
      </c>
      <c r="G128" s="254"/>
      <c r="H128" s="254" t="s">
        <v>937</v>
      </c>
      <c r="I128" s="254" t="s">
        <v>925</v>
      </c>
      <c r="J128" s="254">
        <v>15</v>
      </c>
      <c r="K128" s="274"/>
    </row>
    <row r="129" spans="2:11" ht="15" customHeight="1">
      <c r="B129" s="272"/>
      <c r="C129" s="254" t="s">
        <v>938</v>
      </c>
      <c r="D129" s="254"/>
      <c r="E129" s="254"/>
      <c r="F129" s="255" t="s">
        <v>929</v>
      </c>
      <c r="G129" s="254"/>
      <c r="H129" s="254" t="s">
        <v>939</v>
      </c>
      <c r="I129" s="254" t="s">
        <v>925</v>
      </c>
      <c r="J129" s="254">
        <v>20</v>
      </c>
      <c r="K129" s="274"/>
    </row>
    <row r="130" spans="2:11" ht="15" customHeight="1">
      <c r="B130" s="272"/>
      <c r="C130" s="254" t="s">
        <v>940</v>
      </c>
      <c r="D130" s="254"/>
      <c r="E130" s="254"/>
      <c r="F130" s="255" t="s">
        <v>929</v>
      </c>
      <c r="G130" s="254"/>
      <c r="H130" s="254" t="s">
        <v>941</v>
      </c>
      <c r="I130" s="254" t="s">
        <v>925</v>
      </c>
      <c r="J130" s="254">
        <v>20</v>
      </c>
      <c r="K130" s="274"/>
    </row>
    <row r="131" spans="2:11" ht="15" customHeight="1">
      <c r="B131" s="272"/>
      <c r="C131" s="233" t="s">
        <v>928</v>
      </c>
      <c r="D131" s="233"/>
      <c r="E131" s="233"/>
      <c r="F131" s="252" t="s">
        <v>929</v>
      </c>
      <c r="G131" s="233"/>
      <c r="H131" s="233" t="s">
        <v>962</v>
      </c>
      <c r="I131" s="233" t="s">
        <v>925</v>
      </c>
      <c r="J131" s="233">
        <v>50</v>
      </c>
      <c r="K131" s="274"/>
    </row>
    <row r="132" spans="2:11" ht="15" customHeight="1">
      <c r="B132" s="272"/>
      <c r="C132" s="233" t="s">
        <v>942</v>
      </c>
      <c r="D132" s="233"/>
      <c r="E132" s="233"/>
      <c r="F132" s="252" t="s">
        <v>929</v>
      </c>
      <c r="G132" s="233"/>
      <c r="H132" s="233" t="s">
        <v>962</v>
      </c>
      <c r="I132" s="233" t="s">
        <v>925</v>
      </c>
      <c r="J132" s="233">
        <v>50</v>
      </c>
      <c r="K132" s="274"/>
    </row>
    <row r="133" spans="2:11" ht="15" customHeight="1">
      <c r="B133" s="272"/>
      <c r="C133" s="233" t="s">
        <v>948</v>
      </c>
      <c r="D133" s="233"/>
      <c r="E133" s="233"/>
      <c r="F133" s="252" t="s">
        <v>929</v>
      </c>
      <c r="G133" s="233"/>
      <c r="H133" s="233" t="s">
        <v>962</v>
      </c>
      <c r="I133" s="233" t="s">
        <v>925</v>
      </c>
      <c r="J133" s="233">
        <v>50</v>
      </c>
      <c r="K133" s="274"/>
    </row>
    <row r="134" spans="2:11" ht="15" customHeight="1">
      <c r="B134" s="272"/>
      <c r="C134" s="233" t="s">
        <v>950</v>
      </c>
      <c r="D134" s="233"/>
      <c r="E134" s="233"/>
      <c r="F134" s="252" t="s">
        <v>929</v>
      </c>
      <c r="G134" s="233"/>
      <c r="H134" s="233" t="s">
        <v>962</v>
      </c>
      <c r="I134" s="233" t="s">
        <v>925</v>
      </c>
      <c r="J134" s="233">
        <v>50</v>
      </c>
      <c r="K134" s="274"/>
    </row>
    <row r="135" spans="2:11" ht="15" customHeight="1">
      <c r="B135" s="272"/>
      <c r="C135" s="233" t="s">
        <v>123</v>
      </c>
      <c r="D135" s="233"/>
      <c r="E135" s="233"/>
      <c r="F135" s="252" t="s">
        <v>929</v>
      </c>
      <c r="G135" s="233"/>
      <c r="H135" s="233" t="s">
        <v>975</v>
      </c>
      <c r="I135" s="233" t="s">
        <v>925</v>
      </c>
      <c r="J135" s="233">
        <v>255</v>
      </c>
      <c r="K135" s="274"/>
    </row>
    <row r="136" spans="2:11" ht="15" customHeight="1">
      <c r="B136" s="272"/>
      <c r="C136" s="233" t="s">
        <v>952</v>
      </c>
      <c r="D136" s="233"/>
      <c r="E136" s="233"/>
      <c r="F136" s="252" t="s">
        <v>923</v>
      </c>
      <c r="G136" s="233"/>
      <c r="H136" s="233" t="s">
        <v>976</v>
      </c>
      <c r="I136" s="233" t="s">
        <v>954</v>
      </c>
      <c r="J136" s="233"/>
      <c r="K136" s="274"/>
    </row>
    <row r="137" spans="2:11" ht="15" customHeight="1">
      <c r="B137" s="272"/>
      <c r="C137" s="233" t="s">
        <v>955</v>
      </c>
      <c r="D137" s="233"/>
      <c r="E137" s="233"/>
      <c r="F137" s="252" t="s">
        <v>923</v>
      </c>
      <c r="G137" s="233"/>
      <c r="H137" s="233" t="s">
        <v>977</v>
      </c>
      <c r="I137" s="233" t="s">
        <v>957</v>
      </c>
      <c r="J137" s="233"/>
      <c r="K137" s="274"/>
    </row>
    <row r="138" spans="2:11" ht="15" customHeight="1">
      <c r="B138" s="272"/>
      <c r="C138" s="233" t="s">
        <v>958</v>
      </c>
      <c r="D138" s="233"/>
      <c r="E138" s="233"/>
      <c r="F138" s="252" t="s">
        <v>923</v>
      </c>
      <c r="G138" s="233"/>
      <c r="H138" s="233" t="s">
        <v>958</v>
      </c>
      <c r="I138" s="233" t="s">
        <v>957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923</v>
      </c>
      <c r="G139" s="233"/>
      <c r="H139" s="233" t="s">
        <v>978</v>
      </c>
      <c r="I139" s="233" t="s">
        <v>957</v>
      </c>
      <c r="J139" s="233"/>
      <c r="K139" s="274"/>
    </row>
    <row r="140" spans="2:11" ht="15" customHeight="1">
      <c r="B140" s="272"/>
      <c r="C140" s="233" t="s">
        <v>979</v>
      </c>
      <c r="D140" s="233"/>
      <c r="E140" s="233"/>
      <c r="F140" s="252" t="s">
        <v>923</v>
      </c>
      <c r="G140" s="233"/>
      <c r="H140" s="233" t="s">
        <v>980</v>
      </c>
      <c r="I140" s="233" t="s">
        <v>957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981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917</v>
      </c>
      <c r="D146" s="245"/>
      <c r="E146" s="245"/>
      <c r="F146" s="245" t="s">
        <v>918</v>
      </c>
      <c r="G146" s="246"/>
      <c r="H146" s="245" t="s">
        <v>118</v>
      </c>
      <c r="I146" s="245" t="s">
        <v>56</v>
      </c>
      <c r="J146" s="245" t="s">
        <v>919</v>
      </c>
      <c r="K146" s="244"/>
    </row>
    <row r="147" spans="2:11" ht="17.25" customHeight="1">
      <c r="B147" s="243"/>
      <c r="C147" s="247" t="s">
        <v>920</v>
      </c>
      <c r="D147" s="247"/>
      <c r="E147" s="247"/>
      <c r="F147" s="248" t="s">
        <v>921</v>
      </c>
      <c r="G147" s="249"/>
      <c r="H147" s="247"/>
      <c r="I147" s="247"/>
      <c r="J147" s="247" t="s">
        <v>922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926</v>
      </c>
      <c r="D149" s="233"/>
      <c r="E149" s="233"/>
      <c r="F149" s="279" t="s">
        <v>923</v>
      </c>
      <c r="G149" s="233"/>
      <c r="H149" s="278" t="s">
        <v>962</v>
      </c>
      <c r="I149" s="278" t="s">
        <v>925</v>
      </c>
      <c r="J149" s="278">
        <v>120</v>
      </c>
      <c r="K149" s="274"/>
    </row>
    <row r="150" spans="2:11" ht="15" customHeight="1">
      <c r="B150" s="253"/>
      <c r="C150" s="278" t="s">
        <v>971</v>
      </c>
      <c r="D150" s="233"/>
      <c r="E150" s="233"/>
      <c r="F150" s="279" t="s">
        <v>923</v>
      </c>
      <c r="G150" s="233"/>
      <c r="H150" s="278" t="s">
        <v>982</v>
      </c>
      <c r="I150" s="278" t="s">
        <v>925</v>
      </c>
      <c r="J150" s="278" t="s">
        <v>973</v>
      </c>
      <c r="K150" s="274"/>
    </row>
    <row r="151" spans="2:11" ht="15" customHeight="1">
      <c r="B151" s="253"/>
      <c r="C151" s="278" t="s">
        <v>872</v>
      </c>
      <c r="D151" s="233"/>
      <c r="E151" s="233"/>
      <c r="F151" s="279" t="s">
        <v>923</v>
      </c>
      <c r="G151" s="233"/>
      <c r="H151" s="278" t="s">
        <v>983</v>
      </c>
      <c r="I151" s="278" t="s">
        <v>925</v>
      </c>
      <c r="J151" s="278" t="s">
        <v>973</v>
      </c>
      <c r="K151" s="274"/>
    </row>
    <row r="152" spans="2:11" ht="15" customHeight="1">
      <c r="B152" s="253"/>
      <c r="C152" s="278" t="s">
        <v>928</v>
      </c>
      <c r="D152" s="233"/>
      <c r="E152" s="233"/>
      <c r="F152" s="279" t="s">
        <v>929</v>
      </c>
      <c r="G152" s="233"/>
      <c r="H152" s="278" t="s">
        <v>962</v>
      </c>
      <c r="I152" s="278" t="s">
        <v>925</v>
      </c>
      <c r="J152" s="278">
        <v>50</v>
      </c>
      <c r="K152" s="274"/>
    </row>
    <row r="153" spans="2:11" ht="15" customHeight="1">
      <c r="B153" s="253"/>
      <c r="C153" s="278" t="s">
        <v>931</v>
      </c>
      <c r="D153" s="233"/>
      <c r="E153" s="233"/>
      <c r="F153" s="279" t="s">
        <v>923</v>
      </c>
      <c r="G153" s="233"/>
      <c r="H153" s="278" t="s">
        <v>962</v>
      </c>
      <c r="I153" s="278" t="s">
        <v>933</v>
      </c>
      <c r="J153" s="278"/>
      <c r="K153" s="274"/>
    </row>
    <row r="154" spans="2:11" ht="15" customHeight="1">
      <c r="B154" s="253"/>
      <c r="C154" s="278" t="s">
        <v>942</v>
      </c>
      <c r="D154" s="233"/>
      <c r="E154" s="233"/>
      <c r="F154" s="279" t="s">
        <v>929</v>
      </c>
      <c r="G154" s="233"/>
      <c r="H154" s="278" t="s">
        <v>962</v>
      </c>
      <c r="I154" s="278" t="s">
        <v>925</v>
      </c>
      <c r="J154" s="278">
        <v>50</v>
      </c>
      <c r="K154" s="274"/>
    </row>
    <row r="155" spans="2:11" ht="15" customHeight="1">
      <c r="B155" s="253"/>
      <c r="C155" s="278" t="s">
        <v>950</v>
      </c>
      <c r="D155" s="233"/>
      <c r="E155" s="233"/>
      <c r="F155" s="279" t="s">
        <v>929</v>
      </c>
      <c r="G155" s="233"/>
      <c r="H155" s="278" t="s">
        <v>962</v>
      </c>
      <c r="I155" s="278" t="s">
        <v>925</v>
      </c>
      <c r="J155" s="278">
        <v>50</v>
      </c>
      <c r="K155" s="274"/>
    </row>
    <row r="156" spans="2:11" ht="15" customHeight="1">
      <c r="B156" s="253"/>
      <c r="C156" s="278" t="s">
        <v>948</v>
      </c>
      <c r="D156" s="233"/>
      <c r="E156" s="233"/>
      <c r="F156" s="279" t="s">
        <v>929</v>
      </c>
      <c r="G156" s="233"/>
      <c r="H156" s="278" t="s">
        <v>962</v>
      </c>
      <c r="I156" s="278" t="s">
        <v>925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923</v>
      </c>
      <c r="G157" s="233"/>
      <c r="H157" s="278" t="s">
        <v>984</v>
      </c>
      <c r="I157" s="278" t="s">
        <v>925</v>
      </c>
      <c r="J157" s="278" t="s">
        <v>985</v>
      </c>
      <c r="K157" s="274"/>
    </row>
    <row r="158" spans="2:11" ht="15" customHeight="1">
      <c r="B158" s="253"/>
      <c r="C158" s="278" t="s">
        <v>986</v>
      </c>
      <c r="D158" s="233"/>
      <c r="E158" s="233"/>
      <c r="F158" s="279" t="s">
        <v>923</v>
      </c>
      <c r="G158" s="233"/>
      <c r="H158" s="278" t="s">
        <v>987</v>
      </c>
      <c r="I158" s="278" t="s">
        <v>957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988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917</v>
      </c>
      <c r="D164" s="245"/>
      <c r="E164" s="245"/>
      <c r="F164" s="245" t="s">
        <v>918</v>
      </c>
      <c r="G164" s="282"/>
      <c r="H164" s="283" t="s">
        <v>118</v>
      </c>
      <c r="I164" s="283" t="s">
        <v>56</v>
      </c>
      <c r="J164" s="245" t="s">
        <v>919</v>
      </c>
      <c r="K164" s="225"/>
    </row>
    <row r="165" spans="2:11" ht="17.25" customHeight="1">
      <c r="B165" s="226"/>
      <c r="C165" s="247" t="s">
        <v>920</v>
      </c>
      <c r="D165" s="247"/>
      <c r="E165" s="247"/>
      <c r="F165" s="248" t="s">
        <v>921</v>
      </c>
      <c r="G165" s="284"/>
      <c r="H165" s="285"/>
      <c r="I165" s="285"/>
      <c r="J165" s="247" t="s">
        <v>922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926</v>
      </c>
      <c r="D167" s="233"/>
      <c r="E167" s="233"/>
      <c r="F167" s="252" t="s">
        <v>923</v>
      </c>
      <c r="G167" s="233"/>
      <c r="H167" s="233" t="s">
        <v>962</v>
      </c>
      <c r="I167" s="233" t="s">
        <v>925</v>
      </c>
      <c r="J167" s="233">
        <v>120</v>
      </c>
      <c r="K167" s="274"/>
    </row>
    <row r="168" spans="2:11" ht="15" customHeight="1">
      <c r="B168" s="253"/>
      <c r="C168" s="233" t="s">
        <v>971</v>
      </c>
      <c r="D168" s="233"/>
      <c r="E168" s="233"/>
      <c r="F168" s="252" t="s">
        <v>923</v>
      </c>
      <c r="G168" s="233"/>
      <c r="H168" s="233" t="s">
        <v>972</v>
      </c>
      <c r="I168" s="233" t="s">
        <v>925</v>
      </c>
      <c r="J168" s="233" t="s">
        <v>973</v>
      </c>
      <c r="K168" s="274"/>
    </row>
    <row r="169" spans="2:11" ht="15" customHeight="1">
      <c r="B169" s="253"/>
      <c r="C169" s="233" t="s">
        <v>872</v>
      </c>
      <c r="D169" s="233"/>
      <c r="E169" s="233"/>
      <c r="F169" s="252" t="s">
        <v>923</v>
      </c>
      <c r="G169" s="233"/>
      <c r="H169" s="233" t="s">
        <v>989</v>
      </c>
      <c r="I169" s="233" t="s">
        <v>925</v>
      </c>
      <c r="J169" s="233" t="s">
        <v>973</v>
      </c>
      <c r="K169" s="274"/>
    </row>
    <row r="170" spans="2:11" ht="15" customHeight="1">
      <c r="B170" s="253"/>
      <c r="C170" s="233" t="s">
        <v>928</v>
      </c>
      <c r="D170" s="233"/>
      <c r="E170" s="233"/>
      <c r="F170" s="252" t="s">
        <v>929</v>
      </c>
      <c r="G170" s="233"/>
      <c r="H170" s="233" t="s">
        <v>989</v>
      </c>
      <c r="I170" s="233" t="s">
        <v>925</v>
      </c>
      <c r="J170" s="233">
        <v>50</v>
      </c>
      <c r="K170" s="274"/>
    </row>
    <row r="171" spans="2:11" ht="15" customHeight="1">
      <c r="B171" s="253"/>
      <c r="C171" s="233" t="s">
        <v>931</v>
      </c>
      <c r="D171" s="233"/>
      <c r="E171" s="233"/>
      <c r="F171" s="252" t="s">
        <v>923</v>
      </c>
      <c r="G171" s="233"/>
      <c r="H171" s="233" t="s">
        <v>989</v>
      </c>
      <c r="I171" s="233" t="s">
        <v>933</v>
      </c>
      <c r="J171" s="233"/>
      <c r="K171" s="274"/>
    </row>
    <row r="172" spans="2:11" ht="15" customHeight="1">
      <c r="B172" s="253"/>
      <c r="C172" s="233" t="s">
        <v>942</v>
      </c>
      <c r="D172" s="233"/>
      <c r="E172" s="233"/>
      <c r="F172" s="252" t="s">
        <v>929</v>
      </c>
      <c r="G172" s="233"/>
      <c r="H172" s="233" t="s">
        <v>989</v>
      </c>
      <c r="I172" s="233" t="s">
        <v>925</v>
      </c>
      <c r="J172" s="233">
        <v>50</v>
      </c>
      <c r="K172" s="274"/>
    </row>
    <row r="173" spans="2:11" ht="15" customHeight="1">
      <c r="B173" s="253"/>
      <c r="C173" s="233" t="s">
        <v>950</v>
      </c>
      <c r="D173" s="233"/>
      <c r="E173" s="233"/>
      <c r="F173" s="252" t="s">
        <v>929</v>
      </c>
      <c r="G173" s="233"/>
      <c r="H173" s="233" t="s">
        <v>989</v>
      </c>
      <c r="I173" s="233" t="s">
        <v>925</v>
      </c>
      <c r="J173" s="233">
        <v>50</v>
      </c>
      <c r="K173" s="274"/>
    </row>
    <row r="174" spans="2:11" ht="15" customHeight="1">
      <c r="B174" s="253"/>
      <c r="C174" s="233" t="s">
        <v>948</v>
      </c>
      <c r="D174" s="233"/>
      <c r="E174" s="233"/>
      <c r="F174" s="252" t="s">
        <v>929</v>
      </c>
      <c r="G174" s="233"/>
      <c r="H174" s="233" t="s">
        <v>989</v>
      </c>
      <c r="I174" s="233" t="s">
        <v>925</v>
      </c>
      <c r="J174" s="233">
        <v>50</v>
      </c>
      <c r="K174" s="274"/>
    </row>
    <row r="175" spans="2:11" ht="15" customHeight="1">
      <c r="B175" s="253"/>
      <c r="C175" s="233" t="s">
        <v>117</v>
      </c>
      <c r="D175" s="233"/>
      <c r="E175" s="233"/>
      <c r="F175" s="252" t="s">
        <v>923</v>
      </c>
      <c r="G175" s="233"/>
      <c r="H175" s="233" t="s">
        <v>990</v>
      </c>
      <c r="I175" s="233" t="s">
        <v>991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923</v>
      </c>
      <c r="G176" s="233"/>
      <c r="H176" s="233" t="s">
        <v>992</v>
      </c>
      <c r="I176" s="233" t="s">
        <v>993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923</v>
      </c>
      <c r="G177" s="233"/>
      <c r="H177" s="233" t="s">
        <v>994</v>
      </c>
      <c r="I177" s="233" t="s">
        <v>925</v>
      </c>
      <c r="J177" s="233">
        <v>20</v>
      </c>
      <c r="K177" s="274"/>
    </row>
    <row r="178" spans="2:11" ht="15" customHeight="1">
      <c r="B178" s="253"/>
      <c r="C178" s="233" t="s">
        <v>118</v>
      </c>
      <c r="D178" s="233"/>
      <c r="E178" s="233"/>
      <c r="F178" s="252" t="s">
        <v>923</v>
      </c>
      <c r="G178" s="233"/>
      <c r="H178" s="233" t="s">
        <v>995</v>
      </c>
      <c r="I178" s="233" t="s">
        <v>925</v>
      </c>
      <c r="J178" s="233">
        <v>255</v>
      </c>
      <c r="K178" s="274"/>
    </row>
    <row r="179" spans="2:11" ht="15" customHeight="1">
      <c r="B179" s="253"/>
      <c r="C179" s="233" t="s">
        <v>119</v>
      </c>
      <c r="D179" s="233"/>
      <c r="E179" s="233"/>
      <c r="F179" s="252" t="s">
        <v>923</v>
      </c>
      <c r="G179" s="233"/>
      <c r="H179" s="233" t="s">
        <v>888</v>
      </c>
      <c r="I179" s="233" t="s">
        <v>925</v>
      </c>
      <c r="J179" s="233">
        <v>10</v>
      </c>
      <c r="K179" s="274"/>
    </row>
    <row r="180" spans="2:11" ht="15" customHeight="1">
      <c r="B180" s="253"/>
      <c r="C180" s="233" t="s">
        <v>120</v>
      </c>
      <c r="D180" s="233"/>
      <c r="E180" s="233"/>
      <c r="F180" s="252" t="s">
        <v>923</v>
      </c>
      <c r="G180" s="233"/>
      <c r="H180" s="233" t="s">
        <v>996</v>
      </c>
      <c r="I180" s="233" t="s">
        <v>957</v>
      </c>
      <c r="J180" s="233"/>
      <c r="K180" s="274"/>
    </row>
    <row r="181" spans="2:11" ht="15" customHeight="1">
      <c r="B181" s="253"/>
      <c r="C181" s="233" t="s">
        <v>997</v>
      </c>
      <c r="D181" s="233"/>
      <c r="E181" s="233"/>
      <c r="F181" s="252" t="s">
        <v>923</v>
      </c>
      <c r="G181" s="233"/>
      <c r="H181" s="233" t="s">
        <v>998</v>
      </c>
      <c r="I181" s="233" t="s">
        <v>957</v>
      </c>
      <c r="J181" s="233"/>
      <c r="K181" s="274"/>
    </row>
    <row r="182" spans="2:11" ht="15" customHeight="1">
      <c r="B182" s="253"/>
      <c r="C182" s="233" t="s">
        <v>986</v>
      </c>
      <c r="D182" s="233"/>
      <c r="E182" s="233"/>
      <c r="F182" s="252" t="s">
        <v>923</v>
      </c>
      <c r="G182" s="233"/>
      <c r="H182" s="233" t="s">
        <v>999</v>
      </c>
      <c r="I182" s="233" t="s">
        <v>957</v>
      </c>
      <c r="J182" s="233"/>
      <c r="K182" s="274"/>
    </row>
    <row r="183" spans="2:11" ht="15" customHeight="1">
      <c r="B183" s="253"/>
      <c r="C183" s="233" t="s">
        <v>122</v>
      </c>
      <c r="D183" s="233"/>
      <c r="E183" s="233"/>
      <c r="F183" s="252" t="s">
        <v>929</v>
      </c>
      <c r="G183" s="233"/>
      <c r="H183" s="233" t="s">
        <v>1000</v>
      </c>
      <c r="I183" s="233" t="s">
        <v>925</v>
      </c>
      <c r="J183" s="233">
        <v>50</v>
      </c>
      <c r="K183" s="274"/>
    </row>
    <row r="184" spans="2:11" ht="15" customHeight="1">
      <c r="B184" s="253"/>
      <c r="C184" s="233" t="s">
        <v>1001</v>
      </c>
      <c r="D184" s="233"/>
      <c r="E184" s="233"/>
      <c r="F184" s="252" t="s">
        <v>929</v>
      </c>
      <c r="G184" s="233"/>
      <c r="H184" s="233" t="s">
        <v>1002</v>
      </c>
      <c r="I184" s="233" t="s">
        <v>1003</v>
      </c>
      <c r="J184" s="233"/>
      <c r="K184" s="274"/>
    </row>
    <row r="185" spans="2:11" ht="15" customHeight="1">
      <c r="B185" s="253"/>
      <c r="C185" s="233" t="s">
        <v>1004</v>
      </c>
      <c r="D185" s="233"/>
      <c r="E185" s="233"/>
      <c r="F185" s="252" t="s">
        <v>929</v>
      </c>
      <c r="G185" s="233"/>
      <c r="H185" s="233" t="s">
        <v>1005</v>
      </c>
      <c r="I185" s="233" t="s">
        <v>1003</v>
      </c>
      <c r="J185" s="233"/>
      <c r="K185" s="274"/>
    </row>
    <row r="186" spans="2:11" ht="15" customHeight="1">
      <c r="B186" s="253"/>
      <c r="C186" s="233" t="s">
        <v>1006</v>
      </c>
      <c r="D186" s="233"/>
      <c r="E186" s="233"/>
      <c r="F186" s="252" t="s">
        <v>929</v>
      </c>
      <c r="G186" s="233"/>
      <c r="H186" s="233" t="s">
        <v>1007</v>
      </c>
      <c r="I186" s="233" t="s">
        <v>1003</v>
      </c>
      <c r="J186" s="233"/>
      <c r="K186" s="274"/>
    </row>
    <row r="187" spans="2:11" ht="15" customHeight="1">
      <c r="B187" s="253"/>
      <c r="C187" s="286" t="s">
        <v>1008</v>
      </c>
      <c r="D187" s="233"/>
      <c r="E187" s="233"/>
      <c r="F187" s="252" t="s">
        <v>929</v>
      </c>
      <c r="G187" s="233"/>
      <c r="H187" s="233" t="s">
        <v>1009</v>
      </c>
      <c r="I187" s="233" t="s">
        <v>1010</v>
      </c>
      <c r="J187" s="287" t="s">
        <v>1011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923</v>
      </c>
      <c r="G188" s="233"/>
      <c r="H188" s="229" t="s">
        <v>1012</v>
      </c>
      <c r="I188" s="233" t="s">
        <v>1013</v>
      </c>
      <c r="J188" s="233"/>
      <c r="K188" s="274"/>
    </row>
    <row r="189" spans="2:11" ht="15" customHeight="1">
      <c r="B189" s="253"/>
      <c r="C189" s="238" t="s">
        <v>1014</v>
      </c>
      <c r="D189" s="233"/>
      <c r="E189" s="233"/>
      <c r="F189" s="252" t="s">
        <v>923</v>
      </c>
      <c r="G189" s="233"/>
      <c r="H189" s="233" t="s">
        <v>1015</v>
      </c>
      <c r="I189" s="233" t="s">
        <v>957</v>
      </c>
      <c r="J189" s="233"/>
      <c r="K189" s="274"/>
    </row>
    <row r="190" spans="2:11" ht="15" customHeight="1">
      <c r="B190" s="253"/>
      <c r="C190" s="238" t="s">
        <v>1016</v>
      </c>
      <c r="D190" s="233"/>
      <c r="E190" s="233"/>
      <c r="F190" s="252" t="s">
        <v>923</v>
      </c>
      <c r="G190" s="233"/>
      <c r="H190" s="233" t="s">
        <v>1017</v>
      </c>
      <c r="I190" s="233" t="s">
        <v>957</v>
      </c>
      <c r="J190" s="233"/>
      <c r="K190" s="274"/>
    </row>
    <row r="191" spans="2:11" ht="15" customHeight="1">
      <c r="B191" s="253"/>
      <c r="C191" s="238" t="s">
        <v>1018</v>
      </c>
      <c r="D191" s="233"/>
      <c r="E191" s="233"/>
      <c r="F191" s="252" t="s">
        <v>929</v>
      </c>
      <c r="G191" s="233"/>
      <c r="H191" s="233" t="s">
        <v>1019</v>
      </c>
      <c r="I191" s="233" t="s">
        <v>957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1020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1021</v>
      </c>
      <c r="D198" s="289"/>
      <c r="E198" s="289"/>
      <c r="F198" s="289" t="s">
        <v>1022</v>
      </c>
      <c r="G198" s="290"/>
      <c r="H198" s="346" t="s">
        <v>1023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1013</v>
      </c>
      <c r="D200" s="233"/>
      <c r="E200" s="233"/>
      <c r="F200" s="252" t="s">
        <v>42</v>
      </c>
      <c r="G200" s="233"/>
      <c r="H200" s="345" t="s">
        <v>1024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5" t="s">
        <v>1025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5" t="s">
        <v>1026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5" t="s">
        <v>1027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5" t="s">
        <v>1028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969</v>
      </c>
      <c r="D206" s="233"/>
      <c r="E206" s="233"/>
      <c r="F206" s="252" t="s">
        <v>77</v>
      </c>
      <c r="G206" s="233"/>
      <c r="H206" s="345" t="s">
        <v>1029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866</v>
      </c>
      <c r="G207" s="233"/>
      <c r="H207" s="345" t="s">
        <v>867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864</v>
      </c>
      <c r="G208" s="233"/>
      <c r="H208" s="345" t="s">
        <v>1030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868</v>
      </c>
      <c r="G209" s="238"/>
      <c r="H209" s="344" t="s">
        <v>869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870</v>
      </c>
      <c r="G210" s="238"/>
      <c r="H210" s="344" t="s">
        <v>1031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993</v>
      </c>
      <c r="D212" s="259"/>
      <c r="E212" s="259"/>
      <c r="F212" s="252">
        <v>1</v>
      </c>
      <c r="G212" s="238"/>
      <c r="H212" s="344" t="s">
        <v>1032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1033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1034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1035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5 - Bytová jednotka č.5</vt:lpstr>
      <vt:lpstr>Pokyny pro vyplnění</vt:lpstr>
      <vt:lpstr>'5 - Bytová jednotka č.5'!Názvy_tisku</vt:lpstr>
      <vt:lpstr>'Rekapitulace stavby'!Názvy_tisku</vt:lpstr>
      <vt:lpstr>'5 - Bytová jednotka č.5'!Oblast_tisku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2019-09-05T07:20:58Z</dcterms:created>
  <dcterms:modified xsi:type="dcterms:W3CDTF">2020-05-12T11:30:37Z</dcterms:modified>
</cp:coreProperties>
</file>